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Team\Website update\Kingdom IR website update 20230427\"/>
    </mc:Choice>
  </mc:AlternateContent>
  <xr:revisionPtr revIDLastSave="0" documentId="13_ncr:1_{B3428C17-61ED-4656-8143-0ED82C468C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" sheetId="2" r:id="rId1"/>
    <sheet name="BS" sheetId="3" r:id="rId2"/>
    <sheet name="CF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" l="1"/>
  <c r="F14" i="4" s="1"/>
  <c r="E11" i="4"/>
  <c r="E14" i="4" s="1"/>
  <c r="F62" i="3"/>
  <c r="F64" i="3" s="1"/>
  <c r="F52" i="3"/>
  <c r="F44" i="3"/>
  <c r="F33" i="3"/>
  <c r="F46" i="3" s="1"/>
  <c r="F19" i="3"/>
  <c r="F47" i="3" s="1"/>
  <c r="F54" i="3" s="1"/>
  <c r="F10" i="2"/>
  <c r="E10" i="2"/>
  <c r="E11" i="2" s="1"/>
  <c r="F11" i="2" l="1"/>
  <c r="F19" i="2" s="1"/>
  <c r="E19" i="2"/>
  <c r="F21" i="2" l="1"/>
  <c r="F22" i="2"/>
  <c r="E22" i="2"/>
  <c r="E21" i="2"/>
  <c r="F25" i="2"/>
  <c r="F23" i="2"/>
  <c r="E23" i="2" l="1"/>
  <c r="E25" i="2"/>
  <c r="D11" i="4" l="1"/>
  <c r="D14" i="4" s="1"/>
  <c r="C11" i="4"/>
  <c r="C14" i="4" s="1"/>
  <c r="E62" i="3"/>
  <c r="E64" i="3" s="1"/>
  <c r="D62" i="3"/>
  <c r="D64" i="3" s="1"/>
  <c r="C62" i="3"/>
  <c r="C64" i="3" s="1"/>
  <c r="E52" i="3"/>
  <c r="D52" i="3"/>
  <c r="C52" i="3"/>
  <c r="E44" i="3"/>
  <c r="D44" i="3"/>
  <c r="C44" i="3"/>
  <c r="E33" i="3"/>
  <c r="D33" i="3"/>
  <c r="C33" i="3"/>
  <c r="E19" i="3"/>
  <c r="D19" i="3"/>
  <c r="C19" i="3"/>
  <c r="D10" i="2"/>
  <c r="D11" i="2" s="1"/>
  <c r="C10" i="2"/>
  <c r="C11" i="2" s="1"/>
  <c r="E46" i="3" l="1"/>
  <c r="C46" i="3"/>
  <c r="D46" i="3"/>
  <c r="E47" i="3"/>
  <c r="E54" i="3" s="1"/>
  <c r="C47" i="3"/>
  <c r="C54" i="3" s="1"/>
  <c r="D47" i="3"/>
  <c r="D54" i="3" s="1"/>
  <c r="D19" i="2"/>
  <c r="D22" i="2" s="1"/>
  <c r="C19" i="2"/>
  <c r="D21" i="2" l="1"/>
  <c r="D25" i="2"/>
  <c r="D23" i="2"/>
  <c r="C22" i="2"/>
  <c r="C21" i="2"/>
  <c r="C23" i="2" l="1"/>
  <c r="C25" i="2"/>
  <c r="B11" i="4" l="1"/>
  <c r="B14" i="4" s="1"/>
  <c r="B62" i="3"/>
  <c r="B64" i="3" s="1"/>
  <c r="B52" i="3"/>
  <c r="B44" i="3"/>
  <c r="B33" i="3"/>
  <c r="B46" i="3" s="1"/>
  <c r="B19" i="3"/>
  <c r="B47" i="3" s="1"/>
  <c r="B10" i="2"/>
  <c r="B54" i="3" l="1"/>
  <c r="B11" i="2"/>
  <c r="B19" i="2" s="1"/>
  <c r="B22" i="2" l="1"/>
  <c r="B21" i="2"/>
  <c r="B25" i="2" l="1"/>
  <c r="B23" i="2"/>
</calcChain>
</file>

<file path=xl/sharedStrings.xml><?xml version="1.0" encoding="utf-8"?>
<sst xmlns="http://schemas.openxmlformats.org/spreadsheetml/2006/main" count="136" uniqueCount="89">
  <si>
    <t xml:space="preserve"> 收入</t>
  </si>
  <si>
    <t>毛利</t>
  </si>
  <si>
    <t>毛利率（％）</t>
  </si>
  <si>
    <t>其他收益及得益</t>
  </si>
  <si>
    <t>衍生金融工具</t>
    <phoneticPr fontId="8" type="noConversion"/>
  </si>
  <si>
    <t>已抵押存款</t>
    <phoneticPr fontId="8" type="noConversion"/>
  </si>
  <si>
    <t>金达控股有限公司 (股票代号:528)</t>
    <phoneticPr fontId="8" type="noConversion"/>
  </si>
  <si>
    <t>利润表 (12月31日止)</t>
    <phoneticPr fontId="8" type="noConversion"/>
  </si>
  <si>
    <t>已审核</t>
    <phoneticPr fontId="8" type="noConversion"/>
  </si>
  <si>
    <t>人民币千元</t>
    <phoneticPr fontId="8" type="noConversion"/>
  </si>
  <si>
    <t xml:space="preserve"> 销售成本</t>
    <phoneticPr fontId="8" type="noConversion"/>
  </si>
  <si>
    <t xml:space="preserve"> 销售及分销成本</t>
    <phoneticPr fontId="8" type="noConversion"/>
  </si>
  <si>
    <t>行政开支</t>
    <phoneticPr fontId="8" type="noConversion"/>
  </si>
  <si>
    <t>其他开支</t>
    <phoneticPr fontId="8" type="noConversion"/>
  </si>
  <si>
    <t>财务成本</t>
    <phoneticPr fontId="8" type="noConversion"/>
  </si>
  <si>
    <t>应占一间联营公司溢利及亏损</t>
    <phoneticPr fontId="8" type="noConversion"/>
  </si>
  <si>
    <t>除税前溢利╱（亏损）</t>
    <phoneticPr fontId="8" type="noConversion"/>
  </si>
  <si>
    <t>所得税（开支）╱抵免</t>
    <phoneticPr fontId="8" type="noConversion"/>
  </si>
  <si>
    <t>有效税率（％）</t>
    <phoneticPr fontId="8" type="noConversion"/>
  </si>
  <si>
    <t>年内溢利╱（亏损）</t>
    <phoneticPr fontId="8" type="noConversion"/>
  </si>
  <si>
    <t>净利润率(%)</t>
    <phoneticPr fontId="8" type="noConversion"/>
  </si>
  <si>
    <t>资产负债表 (12月31日止)</t>
    <phoneticPr fontId="8" type="noConversion"/>
  </si>
  <si>
    <t>非流动资产</t>
    <phoneticPr fontId="8" type="noConversion"/>
  </si>
  <si>
    <t>物业、厂房及设备</t>
    <phoneticPr fontId="8" type="noConversion"/>
  </si>
  <si>
    <t>投资物业</t>
    <phoneticPr fontId="8" type="noConversion"/>
  </si>
  <si>
    <t>土地租赁预付款项</t>
    <phoneticPr fontId="8" type="noConversion"/>
  </si>
  <si>
    <t>无形资产</t>
    <phoneticPr fontId="8" type="noConversion"/>
  </si>
  <si>
    <t>于一间联营公司的投资</t>
    <phoneticPr fontId="8" type="noConversion"/>
  </si>
  <si>
    <t>设备预付款项</t>
    <phoneticPr fontId="8" type="noConversion"/>
  </si>
  <si>
    <t>递延税项资产</t>
    <phoneticPr fontId="8" type="noConversion"/>
  </si>
  <si>
    <t>非流动资产总值</t>
    <phoneticPr fontId="8" type="noConversion"/>
  </si>
  <si>
    <t>流动资产</t>
    <phoneticPr fontId="8" type="noConversion"/>
  </si>
  <si>
    <t>存货</t>
    <phoneticPr fontId="8" type="noConversion"/>
  </si>
  <si>
    <t>应收贸易账款及应收票据</t>
    <phoneticPr fontId="8" type="noConversion"/>
  </si>
  <si>
    <t>预付款、押金及其他应收款项</t>
    <phoneticPr fontId="8" type="noConversion"/>
  </si>
  <si>
    <t>生物资产</t>
    <phoneticPr fontId="8" type="noConversion"/>
  </si>
  <si>
    <t>预付所得税</t>
    <phoneticPr fontId="8" type="noConversion"/>
  </si>
  <si>
    <t>应收一间关连公司款项</t>
    <phoneticPr fontId="8" type="noConversion"/>
  </si>
  <si>
    <t>银行固定存款</t>
    <phoneticPr fontId="8" type="noConversion"/>
  </si>
  <si>
    <t>现金及现金等价等</t>
    <phoneticPr fontId="8" type="noConversion"/>
  </si>
  <si>
    <t>流动负债</t>
    <phoneticPr fontId="8" type="noConversion"/>
  </si>
  <si>
    <t>应付贸易账款</t>
    <phoneticPr fontId="8" type="noConversion"/>
  </si>
  <si>
    <t>其他应付款项及预提费用</t>
    <phoneticPr fontId="8" type="noConversion"/>
  </si>
  <si>
    <t>应付股息</t>
    <phoneticPr fontId="8" type="noConversion"/>
  </si>
  <si>
    <t>应付税项</t>
    <phoneticPr fontId="8" type="noConversion"/>
  </si>
  <si>
    <t>应付一间联营公司款项</t>
    <phoneticPr fontId="8" type="noConversion"/>
  </si>
  <si>
    <t>流动负债总值</t>
    <phoneticPr fontId="8" type="noConversion"/>
  </si>
  <si>
    <t>流动资产净值</t>
    <phoneticPr fontId="8" type="noConversion"/>
  </si>
  <si>
    <t>资产总值减流动负债</t>
    <phoneticPr fontId="8" type="noConversion"/>
  </si>
  <si>
    <t>非流动负债</t>
    <phoneticPr fontId="8" type="noConversion"/>
  </si>
  <si>
    <t>递延税项负债</t>
    <phoneticPr fontId="8" type="noConversion"/>
  </si>
  <si>
    <t>非流动负债总值</t>
    <phoneticPr fontId="8" type="noConversion"/>
  </si>
  <si>
    <t>流产净值</t>
    <phoneticPr fontId="8" type="noConversion"/>
  </si>
  <si>
    <t>权益</t>
    <phoneticPr fontId="8" type="noConversion"/>
  </si>
  <si>
    <t>母公司拥有人应占权益</t>
    <phoneticPr fontId="8" type="noConversion"/>
  </si>
  <si>
    <t>已发行股本</t>
    <phoneticPr fontId="8" type="noConversion"/>
  </si>
  <si>
    <t>储备</t>
    <phoneticPr fontId="8" type="noConversion"/>
  </si>
  <si>
    <t>建议末期股息</t>
    <phoneticPr fontId="8" type="noConversion"/>
  </si>
  <si>
    <t>权益总额</t>
    <phoneticPr fontId="8" type="noConversion"/>
  </si>
  <si>
    <t>金达控股有限公司 (股票代号:528)</t>
    <phoneticPr fontId="8" type="noConversion"/>
  </si>
  <si>
    <t>现金流量表(12月31日止)</t>
    <phoneticPr fontId="8" type="noConversion"/>
  </si>
  <si>
    <t>经营活动的现金流量净额</t>
    <phoneticPr fontId="8" type="noConversion"/>
  </si>
  <si>
    <t>投资活动所用的现金流量净额</t>
    <phoneticPr fontId="8" type="noConversion"/>
  </si>
  <si>
    <t>融资活动(所用)/产生的现金流量净额</t>
    <phoneticPr fontId="8" type="noConversion"/>
  </si>
  <si>
    <t>现金流量增加/(减少)</t>
    <phoneticPr fontId="8" type="noConversion"/>
  </si>
  <si>
    <t>年初现金</t>
    <phoneticPr fontId="8" type="noConversion"/>
  </si>
  <si>
    <t>汇率变动影响净额</t>
    <phoneticPr fontId="8" type="noConversion"/>
  </si>
  <si>
    <t>年末现金</t>
    <phoneticPr fontId="8" type="noConversion"/>
  </si>
  <si>
    <t>非控制性权益</t>
  </si>
  <si>
    <t>由下列项目应占：</t>
  </si>
  <si>
    <t>母公司拥有人</t>
  </si>
  <si>
    <t>-</t>
    <phoneticPr fontId="8" type="noConversion"/>
  </si>
  <si>
    <t>2018年</t>
  </si>
  <si>
    <t>其他非流动资产</t>
    <phoneticPr fontId="8" type="noConversion"/>
  </si>
  <si>
    <t>其他流动资产</t>
    <phoneticPr fontId="8" type="noConversion"/>
  </si>
  <si>
    <t>流动资产总值</t>
    <phoneticPr fontId="8" type="noConversion"/>
  </si>
  <si>
    <t>其他流动负债</t>
    <phoneticPr fontId="8" type="noConversion"/>
  </si>
  <si>
    <t>库存股份</t>
    <phoneticPr fontId="8" type="noConversion"/>
  </si>
  <si>
    <t>-</t>
    <phoneticPr fontId="8" type="noConversion"/>
  </si>
  <si>
    <t>2019年</t>
  </si>
  <si>
    <t>2020年</t>
  </si>
  <si>
    <t>2021年</t>
  </si>
  <si>
    <t>-</t>
  </si>
  <si>
    <t>出售子公司的收益</t>
  </si>
  <si>
    <t>* 比较数字已重列，以供本集团应用共同控制下的业务合并。重列的详情载于2021年报附注30。</t>
  </si>
  <si>
    <t>（已重列）*</t>
  </si>
  <si>
    <t>使用权资产</t>
  </si>
  <si>
    <t>计息银行及其他借贷</t>
  </si>
  <si>
    <t>2022年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</si>
</sst>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1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5" fontId="6" fillId="0" borderId="0" xfId="2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left"/>
    </xf>
    <xf numFmtId="164" fontId="2" fillId="0" borderId="3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9" fontId="7" fillId="0" borderId="0" xfId="1" applyNumberFormat="1" applyFont="1" applyAlignment="1"/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right"/>
    </xf>
    <xf numFmtId="164" fontId="2" fillId="0" borderId="0" xfId="1" applyNumberFormat="1" applyFont="1" applyAlignment="1">
      <alignment horizontal="left" vertical="center"/>
    </xf>
    <xf numFmtId="164" fontId="2" fillId="0" borderId="4" xfId="1" applyNumberFormat="1" applyFont="1" applyBorder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right" vertical="center"/>
    </xf>
    <xf numFmtId="49" fontId="2" fillId="0" borderId="0" xfId="1" applyNumberFormat="1" applyFont="1" applyFill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6" fillId="0" borderId="2" xfId="2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 indent="1"/>
    </xf>
    <xf numFmtId="49" fontId="2" fillId="0" borderId="4" xfId="1" applyNumberFormat="1" applyFont="1" applyBorder="1" applyAlignment="1">
      <alignment horizontal="left" vertical="center" indent="1"/>
    </xf>
    <xf numFmtId="49" fontId="3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showGridLines="0" tabSelected="1" zoomScale="80" zoomScaleNormal="80" workbookViewId="0">
      <selection activeCell="F30" sqref="F30"/>
    </sheetView>
  </sheetViews>
  <sheetFormatPr defaultColWidth="12.88671875" defaultRowHeight="18" customHeight="1" x14ac:dyDescent="0.3"/>
  <cols>
    <col min="1" max="1" width="45.44140625" style="32" customWidth="1"/>
    <col min="2" max="16384" width="12.88671875" style="2"/>
  </cols>
  <sheetData>
    <row r="1" spans="1:6" ht="18" customHeight="1" x14ac:dyDescent="0.3">
      <c r="A1" s="23" t="s">
        <v>6</v>
      </c>
    </row>
    <row r="2" spans="1:6" ht="18" customHeight="1" x14ac:dyDescent="0.3">
      <c r="A2" s="24" t="s">
        <v>7</v>
      </c>
    </row>
    <row r="3" spans="1:6" ht="18" customHeight="1" thickBot="1" x14ac:dyDescent="0.35">
      <c r="A3" s="24"/>
    </row>
    <row r="4" spans="1:6" ht="14.4" x14ac:dyDescent="0.3">
      <c r="A4" s="25"/>
      <c r="B4" s="41" t="s">
        <v>72</v>
      </c>
      <c r="C4" s="41" t="s">
        <v>79</v>
      </c>
      <c r="D4" s="41" t="s">
        <v>80</v>
      </c>
      <c r="E4" s="41" t="s">
        <v>81</v>
      </c>
      <c r="F4" s="41" t="s">
        <v>88</v>
      </c>
    </row>
    <row r="5" spans="1:6" ht="14.4" x14ac:dyDescent="0.3">
      <c r="A5" s="26"/>
      <c r="B5" s="42"/>
      <c r="C5" s="42"/>
      <c r="D5" s="42" t="s">
        <v>85</v>
      </c>
      <c r="E5" s="42"/>
      <c r="F5" s="42"/>
    </row>
    <row r="6" spans="1:6" ht="14.4" x14ac:dyDescent="0.3">
      <c r="A6" s="26"/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</row>
    <row r="7" spans="1:6" ht="14.4" x14ac:dyDescent="0.3">
      <c r="A7" s="27"/>
      <c r="B7" s="16" t="s">
        <v>9</v>
      </c>
      <c r="C7" s="16" t="s">
        <v>9</v>
      </c>
      <c r="D7" s="16" t="s">
        <v>9</v>
      </c>
      <c r="E7" s="16" t="s">
        <v>9</v>
      </c>
      <c r="F7" s="16" t="s">
        <v>9</v>
      </c>
    </row>
    <row r="8" spans="1:6" s="4" customFormat="1" ht="14.4" x14ac:dyDescent="0.3">
      <c r="A8" s="29" t="s">
        <v>0</v>
      </c>
      <c r="B8" s="4">
        <v>1245643</v>
      </c>
      <c r="C8" s="4">
        <v>1499560</v>
      </c>
      <c r="D8" s="4">
        <v>1057426</v>
      </c>
      <c r="E8" s="4">
        <v>1799690</v>
      </c>
      <c r="F8" s="4">
        <v>2021055</v>
      </c>
    </row>
    <row r="9" spans="1:6" ht="14.4" x14ac:dyDescent="0.3">
      <c r="A9" s="30" t="s">
        <v>10</v>
      </c>
      <c r="B9" s="5">
        <v>-987762</v>
      </c>
      <c r="C9" s="5">
        <v>-1136293</v>
      </c>
      <c r="D9" s="5">
        <v>-950129</v>
      </c>
      <c r="E9" s="5">
        <v>-1508105</v>
      </c>
      <c r="F9" s="5">
        <v>-1634155</v>
      </c>
    </row>
    <row r="10" spans="1:6" s="4" customFormat="1" ht="14.4" x14ac:dyDescent="0.3">
      <c r="A10" s="29" t="s">
        <v>1</v>
      </c>
      <c r="B10" s="4">
        <f t="shared" ref="B10" si="0">SUM(B8:B9)</f>
        <v>257881</v>
      </c>
      <c r="C10" s="4">
        <f t="shared" ref="C10:F10" si="1">SUM(C8:C9)</f>
        <v>363267</v>
      </c>
      <c r="D10" s="4">
        <f t="shared" si="1"/>
        <v>107297</v>
      </c>
      <c r="E10" s="4">
        <f t="shared" si="1"/>
        <v>291585</v>
      </c>
      <c r="F10" s="4">
        <f t="shared" si="1"/>
        <v>386900</v>
      </c>
    </row>
    <row r="11" spans="1:6" s="7" customFormat="1" ht="14.4" x14ac:dyDescent="0.3">
      <c r="A11" s="31" t="s">
        <v>2</v>
      </c>
      <c r="B11" s="6">
        <f t="shared" ref="B11" si="2">B10/B8</f>
        <v>0.20702641125908466</v>
      </c>
      <c r="C11" s="6">
        <f t="shared" ref="C11:F11" si="3">C10/C8</f>
        <v>0.24224905972418576</v>
      </c>
      <c r="D11" s="6">
        <f t="shared" si="3"/>
        <v>0.10146998466086515</v>
      </c>
      <c r="E11" s="6">
        <f t="shared" si="3"/>
        <v>0.16201957003706194</v>
      </c>
      <c r="F11" s="6">
        <f t="shared" si="3"/>
        <v>0.19143467149582769</v>
      </c>
    </row>
    <row r="12" spans="1:6" ht="14.4" x14ac:dyDescent="0.3">
      <c r="A12" s="32" t="s">
        <v>3</v>
      </c>
      <c r="B12" s="2">
        <v>24308</v>
      </c>
      <c r="C12" s="2">
        <v>17364</v>
      </c>
      <c r="D12" s="2">
        <v>23210</v>
      </c>
      <c r="E12" s="2">
        <v>7136</v>
      </c>
      <c r="F12" s="2">
        <v>54431</v>
      </c>
    </row>
    <row r="13" spans="1:6" ht="14.4" x14ac:dyDescent="0.3">
      <c r="A13" s="32" t="s">
        <v>11</v>
      </c>
      <c r="B13" s="2">
        <v>-48687</v>
      </c>
      <c r="C13" s="2">
        <v>-49453</v>
      </c>
      <c r="D13" s="2">
        <v>-38879</v>
      </c>
      <c r="E13" s="2">
        <v>-34381</v>
      </c>
      <c r="F13" s="2">
        <v>-41532</v>
      </c>
    </row>
    <row r="14" spans="1:6" ht="14.4" x14ac:dyDescent="0.3">
      <c r="A14" s="32" t="s">
        <v>12</v>
      </c>
      <c r="B14" s="2">
        <v>-73020</v>
      </c>
      <c r="C14" s="2">
        <v>-82061</v>
      </c>
      <c r="D14" s="2">
        <v>-77601</v>
      </c>
      <c r="E14" s="2">
        <v>-98406</v>
      </c>
      <c r="F14" s="2">
        <v>-118427</v>
      </c>
    </row>
    <row r="15" spans="1:6" ht="14.4" x14ac:dyDescent="0.3">
      <c r="A15" s="32" t="s">
        <v>13</v>
      </c>
      <c r="B15" s="2">
        <v>-6818</v>
      </c>
      <c r="C15" s="2">
        <v>-10327</v>
      </c>
      <c r="D15" s="2">
        <v>-16847</v>
      </c>
      <c r="E15" s="2">
        <v>-3803</v>
      </c>
      <c r="F15" s="2">
        <v>-13192</v>
      </c>
    </row>
    <row r="16" spans="1:6" ht="14.4" x14ac:dyDescent="0.3">
      <c r="A16" s="32" t="s">
        <v>14</v>
      </c>
      <c r="B16" s="2">
        <v>-21520</v>
      </c>
      <c r="C16" s="2">
        <v>-22148</v>
      </c>
      <c r="D16" s="2">
        <v>-36583</v>
      </c>
      <c r="E16" s="2">
        <v>-39044</v>
      </c>
      <c r="F16" s="2">
        <v>-33852</v>
      </c>
    </row>
    <row r="17" spans="1:6" ht="14.4" x14ac:dyDescent="0.3">
      <c r="A17" s="32" t="s">
        <v>83</v>
      </c>
      <c r="C17" s="2">
        <v>235</v>
      </c>
      <c r="D17" s="2">
        <v>11123</v>
      </c>
      <c r="E17" s="2">
        <v>0</v>
      </c>
      <c r="F17" s="2">
        <v>500</v>
      </c>
    </row>
    <row r="18" spans="1:6" ht="14.4" x14ac:dyDescent="0.3">
      <c r="A18" s="30" t="s">
        <v>15</v>
      </c>
      <c r="B18" s="5" t="s">
        <v>71</v>
      </c>
      <c r="C18" s="5" t="s">
        <v>82</v>
      </c>
      <c r="D18" s="5">
        <v>0</v>
      </c>
      <c r="E18" s="5">
        <v>0</v>
      </c>
      <c r="F18" s="5">
        <v>0</v>
      </c>
    </row>
    <row r="19" spans="1:6" s="4" customFormat="1" ht="14.4" x14ac:dyDescent="0.3">
      <c r="A19" s="29" t="s">
        <v>16</v>
      </c>
      <c r="B19" s="4">
        <f t="shared" ref="B19" si="4">SUM(B10:B18)</f>
        <v>132144.20702641126</v>
      </c>
      <c r="C19" s="4">
        <f t="shared" ref="C19:F19" si="5">SUM(C10:C18)</f>
        <v>216877.24224905972</v>
      </c>
      <c r="D19" s="4">
        <f t="shared" si="5"/>
        <v>-28279.898530015344</v>
      </c>
      <c r="E19" s="4">
        <f t="shared" si="5"/>
        <v>123087.16201957001</v>
      </c>
      <c r="F19" s="4">
        <f t="shared" si="5"/>
        <v>234828.19143467152</v>
      </c>
    </row>
    <row r="20" spans="1:6" ht="14.4" x14ac:dyDescent="0.3">
      <c r="A20" s="32" t="s">
        <v>17</v>
      </c>
      <c r="B20" s="2">
        <v>-28957</v>
      </c>
      <c r="C20" s="2">
        <v>-61112</v>
      </c>
      <c r="D20" s="2">
        <v>15602</v>
      </c>
      <c r="E20" s="2">
        <v>-32587</v>
      </c>
      <c r="F20" s="2">
        <v>-63020</v>
      </c>
    </row>
    <row r="21" spans="1:6" s="6" customFormat="1" ht="14.4" x14ac:dyDescent="0.3">
      <c r="A21" s="33" t="s">
        <v>18</v>
      </c>
      <c r="B21" s="9">
        <f t="shared" ref="B21" si="6">-B20/B19</f>
        <v>0.21913181554914815</v>
      </c>
      <c r="C21" s="9">
        <f t="shared" ref="C21:F21" si="7">-C20/C19</f>
        <v>0.281781524729181</v>
      </c>
      <c r="D21" s="9">
        <f t="shared" si="7"/>
        <v>0.551699292111694</v>
      </c>
      <c r="E21" s="9">
        <f t="shared" si="7"/>
        <v>0.26474735029489826</v>
      </c>
      <c r="F21" s="9">
        <f t="shared" si="7"/>
        <v>0.26836641552695334</v>
      </c>
    </row>
    <row r="22" spans="1:6" s="4" customFormat="1" ht="14.4" x14ac:dyDescent="0.3">
      <c r="A22" s="34" t="s">
        <v>19</v>
      </c>
      <c r="B22" s="10">
        <f t="shared" ref="B22" si="8">SUM(B19:B20)</f>
        <v>103187.20702641126</v>
      </c>
      <c r="C22" s="10">
        <f t="shared" ref="C22:F22" si="9">SUM(C19:C20)</f>
        <v>155765.24224905972</v>
      </c>
      <c r="D22" s="10">
        <f t="shared" si="9"/>
        <v>-12677.898530015344</v>
      </c>
      <c r="E22" s="10">
        <f t="shared" si="9"/>
        <v>90500.162019570009</v>
      </c>
      <c r="F22" s="10">
        <f t="shared" si="9"/>
        <v>171808.19143467152</v>
      </c>
    </row>
    <row r="23" spans="1:6" s="7" customFormat="1" ht="14.4" x14ac:dyDescent="0.3">
      <c r="A23" s="31" t="s">
        <v>20</v>
      </c>
      <c r="B23" s="9">
        <f t="shared" ref="B23" si="10">B22/B8</f>
        <v>8.2838507522951008E-2</v>
      </c>
      <c r="C23" s="9">
        <f t="shared" ref="C23:F23" si="11">C22/C8</f>
        <v>0.10387396452896831</v>
      </c>
      <c r="D23" s="9">
        <f t="shared" si="11"/>
        <v>-1.1989395503813357E-2</v>
      </c>
      <c r="E23" s="9">
        <f t="shared" si="11"/>
        <v>5.0286528246292421E-2</v>
      </c>
      <c r="F23" s="9">
        <f t="shared" si="11"/>
        <v>8.50091617668354E-2</v>
      </c>
    </row>
    <row r="24" spans="1:6" ht="14.4" x14ac:dyDescent="0.3">
      <c r="A24" s="32" t="s">
        <v>69</v>
      </c>
    </row>
    <row r="25" spans="1:6" ht="14.4" x14ac:dyDescent="0.3">
      <c r="A25" s="35" t="s">
        <v>70</v>
      </c>
      <c r="B25" s="8">
        <f>B22-B26</f>
        <v>102006.20702641126</v>
      </c>
      <c r="C25" s="8">
        <f t="shared" ref="C25:F25" si="12">C22-C26</f>
        <v>151468.24224905972</v>
      </c>
      <c r="D25" s="8">
        <f t="shared" si="12"/>
        <v>-11176.898530015344</v>
      </c>
      <c r="E25" s="8">
        <f t="shared" si="12"/>
        <v>88223.162019570009</v>
      </c>
      <c r="F25" s="8">
        <f t="shared" si="12"/>
        <v>175696.19143467152</v>
      </c>
    </row>
    <row r="26" spans="1:6" ht="15" thickBot="1" x14ac:dyDescent="0.35">
      <c r="A26" s="36" t="s">
        <v>68</v>
      </c>
      <c r="B26" s="11">
        <v>1181</v>
      </c>
      <c r="C26" s="11">
        <v>4297</v>
      </c>
      <c r="D26" s="11">
        <v>-1501</v>
      </c>
      <c r="E26" s="11">
        <v>2277</v>
      </c>
      <c r="F26" s="11">
        <v>-3888</v>
      </c>
    </row>
    <row r="27" spans="1:6" ht="18" customHeight="1" x14ac:dyDescent="0.3">
      <c r="A27" s="32" t="s">
        <v>84</v>
      </c>
    </row>
  </sheetData>
  <phoneticPr fontId="8" type="noConversion"/>
  <printOptions horizontalCentered="1"/>
  <pageMargins left="0.7" right="0.7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6"/>
  <sheetViews>
    <sheetView showGridLines="0" topLeftCell="A22" zoomScale="80" zoomScaleNormal="80" workbookViewId="0">
      <selection activeCell="J4" sqref="J4"/>
    </sheetView>
  </sheetViews>
  <sheetFormatPr defaultColWidth="12.88671875" defaultRowHeight="18" customHeight="1" x14ac:dyDescent="0.3"/>
  <cols>
    <col min="1" max="1" width="41.33203125" style="32" bestFit="1" customWidth="1"/>
    <col min="2" max="16384" width="12.88671875" style="2"/>
  </cols>
  <sheetData>
    <row r="1" spans="1:6" ht="18" customHeight="1" x14ac:dyDescent="0.3">
      <c r="A1" s="23" t="s">
        <v>6</v>
      </c>
    </row>
    <row r="2" spans="1:6" ht="18" customHeight="1" x14ac:dyDescent="0.3">
      <c r="A2" s="24" t="s">
        <v>21</v>
      </c>
    </row>
    <row r="3" spans="1:6" ht="21.6" thickBot="1" x14ac:dyDescent="0.35">
      <c r="A3" s="37"/>
    </row>
    <row r="4" spans="1:6" ht="14.4" x14ac:dyDescent="0.3">
      <c r="A4" s="25"/>
      <c r="B4" s="41" t="s">
        <v>72</v>
      </c>
      <c r="C4" s="41" t="s">
        <v>79</v>
      </c>
      <c r="D4" s="41" t="s">
        <v>80</v>
      </c>
      <c r="E4" s="41" t="s">
        <v>81</v>
      </c>
      <c r="F4" s="41" t="s">
        <v>88</v>
      </c>
    </row>
    <row r="5" spans="1:6" ht="14.4" x14ac:dyDescent="0.3">
      <c r="A5" s="26"/>
      <c r="B5" s="42"/>
      <c r="C5" s="42"/>
      <c r="D5" s="42" t="s">
        <v>85</v>
      </c>
      <c r="E5" s="42"/>
      <c r="F5" s="42"/>
    </row>
    <row r="6" spans="1:6" ht="14.4" x14ac:dyDescent="0.3">
      <c r="A6" s="26"/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</row>
    <row r="7" spans="1:6" ht="14.4" x14ac:dyDescent="0.3">
      <c r="A7" s="27"/>
      <c r="B7" s="16" t="s">
        <v>9</v>
      </c>
      <c r="C7" s="16" t="s">
        <v>9</v>
      </c>
      <c r="D7" s="16" t="s">
        <v>9</v>
      </c>
      <c r="E7" s="16" t="s">
        <v>9</v>
      </c>
      <c r="F7" s="16" t="s">
        <v>9</v>
      </c>
    </row>
    <row r="8" spans="1:6" ht="14.4" x14ac:dyDescent="0.3">
      <c r="A8" s="28"/>
    </row>
    <row r="9" spans="1:6" s="4" customFormat="1" ht="14.4" x14ac:dyDescent="0.3">
      <c r="A9" s="38" t="s">
        <v>22</v>
      </c>
      <c r="B9" s="2"/>
      <c r="C9" s="2"/>
      <c r="D9" s="2"/>
      <c r="E9" s="2"/>
      <c r="F9" s="2"/>
    </row>
    <row r="10" spans="1:6" ht="14.4" x14ac:dyDescent="0.3">
      <c r="A10" s="39" t="s">
        <v>23</v>
      </c>
      <c r="B10" s="2">
        <v>803778</v>
      </c>
      <c r="C10" s="2">
        <v>1054148</v>
      </c>
      <c r="D10" s="2">
        <v>1056488</v>
      </c>
      <c r="E10" s="2">
        <v>1150775</v>
      </c>
      <c r="F10" s="2">
        <v>1075398</v>
      </c>
    </row>
    <row r="11" spans="1:6" ht="14.4" x14ac:dyDescent="0.3">
      <c r="A11" s="39" t="s">
        <v>24</v>
      </c>
      <c r="B11" s="2">
        <v>6929</v>
      </c>
      <c r="C11" s="2">
        <v>6329</v>
      </c>
      <c r="D11" s="2">
        <v>5729</v>
      </c>
      <c r="E11" s="2">
        <v>5132</v>
      </c>
      <c r="F11" s="2">
        <v>4533</v>
      </c>
    </row>
    <row r="12" spans="1:6" ht="14.4" x14ac:dyDescent="0.3">
      <c r="A12" s="39" t="s">
        <v>86</v>
      </c>
      <c r="C12" s="2">
        <v>76109</v>
      </c>
      <c r="D12" s="2">
        <v>73965</v>
      </c>
      <c r="E12" s="2">
        <v>87362</v>
      </c>
      <c r="F12" s="2">
        <v>68815</v>
      </c>
    </row>
    <row r="13" spans="1:6" ht="14.4" x14ac:dyDescent="0.3">
      <c r="A13" s="39" t="s">
        <v>25</v>
      </c>
      <c r="B13" s="2">
        <v>63062</v>
      </c>
      <c r="C13" s="2">
        <v>0</v>
      </c>
      <c r="D13" s="2">
        <v>0</v>
      </c>
      <c r="E13" s="2">
        <v>0</v>
      </c>
      <c r="F13" s="2">
        <v>0</v>
      </c>
    </row>
    <row r="14" spans="1:6" ht="14.4" x14ac:dyDescent="0.3">
      <c r="A14" s="39" t="s">
        <v>26</v>
      </c>
      <c r="B14" s="2">
        <v>7248</v>
      </c>
      <c r="C14" s="2">
        <v>4703</v>
      </c>
      <c r="D14" s="2">
        <v>6158</v>
      </c>
      <c r="E14" s="2">
        <v>5987</v>
      </c>
      <c r="F14" s="2">
        <v>6173</v>
      </c>
    </row>
    <row r="15" spans="1:6" ht="14.4" x14ac:dyDescent="0.3">
      <c r="A15" s="39" t="s">
        <v>27</v>
      </c>
      <c r="B15" s="2" t="s">
        <v>71</v>
      </c>
      <c r="D15" s="2">
        <v>0</v>
      </c>
      <c r="E15" s="2">
        <v>0</v>
      </c>
      <c r="F15" s="2">
        <v>0</v>
      </c>
    </row>
    <row r="16" spans="1:6" ht="14.4" x14ac:dyDescent="0.3">
      <c r="A16" s="39" t="s">
        <v>28</v>
      </c>
      <c r="B16" s="2">
        <v>17139</v>
      </c>
      <c r="C16" s="2">
        <v>5602</v>
      </c>
      <c r="D16" s="2">
        <v>22570</v>
      </c>
      <c r="E16" s="2">
        <v>1456</v>
      </c>
      <c r="F16" s="2">
        <v>1082</v>
      </c>
    </row>
    <row r="17" spans="1:6" ht="14.4" x14ac:dyDescent="0.3">
      <c r="A17" s="39" t="s">
        <v>29</v>
      </c>
      <c r="B17" s="2">
        <v>5596</v>
      </c>
      <c r="C17" s="2">
        <v>48407</v>
      </c>
      <c r="D17" s="2">
        <v>407</v>
      </c>
      <c r="E17" s="2">
        <v>3407</v>
      </c>
      <c r="F17" s="2">
        <v>3407</v>
      </c>
    </row>
    <row r="18" spans="1:6" ht="14.4" x14ac:dyDescent="0.3">
      <c r="A18" s="39" t="s">
        <v>73</v>
      </c>
      <c r="B18" s="2">
        <v>407</v>
      </c>
      <c r="C18" s="2">
        <v>5680</v>
      </c>
      <c r="D18" s="2">
        <v>23277</v>
      </c>
      <c r="E18" s="2">
        <v>7233</v>
      </c>
      <c r="F18" s="2">
        <v>8473</v>
      </c>
    </row>
    <row r="19" spans="1:6" ht="14.4" x14ac:dyDescent="0.3">
      <c r="A19" s="39" t="s">
        <v>30</v>
      </c>
      <c r="B19" s="13">
        <f>SUM(B10:B18)</f>
        <v>904159</v>
      </c>
      <c r="C19" s="13">
        <f t="shared" ref="C19:F19" si="0">SUM(C10:C18)</f>
        <v>1200978</v>
      </c>
      <c r="D19" s="13">
        <f t="shared" si="0"/>
        <v>1188594</v>
      </c>
      <c r="E19" s="13">
        <f t="shared" si="0"/>
        <v>1261352</v>
      </c>
      <c r="F19" s="13">
        <f t="shared" si="0"/>
        <v>1167881</v>
      </c>
    </row>
    <row r="20" spans="1:6" ht="14.4" x14ac:dyDescent="0.3">
      <c r="A20" s="39"/>
    </row>
    <row r="21" spans="1:6" s="4" customFormat="1" ht="14.4" x14ac:dyDescent="0.3">
      <c r="A21" s="38" t="s">
        <v>31</v>
      </c>
      <c r="B21" s="2"/>
      <c r="C21" s="2"/>
      <c r="D21" s="2"/>
      <c r="E21" s="2"/>
      <c r="F21" s="2"/>
    </row>
    <row r="22" spans="1:6" ht="14.4" x14ac:dyDescent="0.3">
      <c r="A22" s="39" t="s">
        <v>32</v>
      </c>
      <c r="B22" s="2">
        <v>557087</v>
      </c>
      <c r="C22" s="2">
        <v>795592</v>
      </c>
      <c r="D22" s="2">
        <v>794069</v>
      </c>
      <c r="E22" s="2">
        <v>629221</v>
      </c>
      <c r="F22" s="2">
        <v>685180</v>
      </c>
    </row>
    <row r="23" spans="1:6" ht="14.4" x14ac:dyDescent="0.3">
      <c r="A23" s="39" t="s">
        <v>33</v>
      </c>
      <c r="B23" s="2">
        <v>295115</v>
      </c>
      <c r="C23" s="2">
        <v>345813</v>
      </c>
      <c r="D23" s="2">
        <v>375843</v>
      </c>
      <c r="E23" s="2">
        <v>512732</v>
      </c>
      <c r="F23" s="2">
        <v>426267</v>
      </c>
    </row>
    <row r="24" spans="1:6" ht="14.4" x14ac:dyDescent="0.3">
      <c r="A24" s="39" t="s">
        <v>34</v>
      </c>
      <c r="B24" s="2">
        <v>60704</v>
      </c>
      <c r="C24" s="2">
        <v>92238</v>
      </c>
      <c r="D24" s="2">
        <v>88371</v>
      </c>
      <c r="E24" s="2">
        <v>92219</v>
      </c>
      <c r="F24" s="2">
        <v>96225</v>
      </c>
    </row>
    <row r="25" spans="1:6" ht="14.4" x14ac:dyDescent="0.3">
      <c r="A25" s="39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 ht="14.4" x14ac:dyDescent="0.3">
      <c r="A26" s="39" t="s">
        <v>36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ht="14.4" x14ac:dyDescent="0.3">
      <c r="A27" s="39" t="s">
        <v>37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</row>
    <row r="28" spans="1:6" ht="14.4" x14ac:dyDescent="0.3">
      <c r="A28" s="39" t="s">
        <v>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</row>
    <row r="29" spans="1:6" ht="14.4" x14ac:dyDescent="0.3">
      <c r="A29" s="39" t="s">
        <v>74</v>
      </c>
      <c r="B29" s="2">
        <v>0</v>
      </c>
      <c r="C29" s="2">
        <v>198</v>
      </c>
      <c r="D29" s="2">
        <v>0</v>
      </c>
      <c r="E29" s="2">
        <v>0</v>
      </c>
      <c r="F29" s="2">
        <v>0</v>
      </c>
    </row>
    <row r="30" spans="1:6" ht="14.4" x14ac:dyDescent="0.3">
      <c r="A30" s="39" t="s">
        <v>5</v>
      </c>
      <c r="B30" s="2">
        <v>68857</v>
      </c>
      <c r="C30" s="2">
        <v>146168</v>
      </c>
      <c r="D30" s="2">
        <v>32889</v>
      </c>
      <c r="E30" s="2">
        <v>44730</v>
      </c>
      <c r="F30" s="2">
        <v>61900</v>
      </c>
    </row>
    <row r="31" spans="1:6" ht="14.4" x14ac:dyDescent="0.3">
      <c r="A31" s="39" t="s">
        <v>38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4.4" x14ac:dyDescent="0.3">
      <c r="A32" s="39" t="s">
        <v>39</v>
      </c>
      <c r="B32" s="2">
        <v>241826</v>
      </c>
      <c r="C32" s="2">
        <v>144798</v>
      </c>
      <c r="D32" s="2">
        <v>166882</v>
      </c>
      <c r="E32" s="2">
        <v>249213</v>
      </c>
      <c r="F32" s="2">
        <v>467469</v>
      </c>
    </row>
    <row r="33" spans="1:6" ht="14.4" x14ac:dyDescent="0.3">
      <c r="A33" s="39" t="s">
        <v>75</v>
      </c>
      <c r="B33" s="13">
        <f t="shared" ref="B33" si="1">SUM(B22:B32)</f>
        <v>1223589</v>
      </c>
      <c r="C33" s="13">
        <f t="shared" ref="C33:F33" si="2">SUM(C22:C32)</f>
        <v>1524807</v>
      </c>
      <c r="D33" s="13">
        <f t="shared" si="2"/>
        <v>1458054</v>
      </c>
      <c r="E33" s="13">
        <f t="shared" si="2"/>
        <v>1528115</v>
      </c>
      <c r="F33" s="13">
        <f t="shared" si="2"/>
        <v>1737041</v>
      </c>
    </row>
    <row r="34" spans="1:6" ht="14.4" x14ac:dyDescent="0.3">
      <c r="A34" s="39"/>
    </row>
    <row r="35" spans="1:6" s="4" customFormat="1" ht="14.4" x14ac:dyDescent="0.3">
      <c r="A35" s="38" t="s">
        <v>40</v>
      </c>
      <c r="B35" s="2"/>
      <c r="C35" s="2"/>
      <c r="D35" s="2"/>
      <c r="E35" s="2"/>
      <c r="F35" s="2"/>
    </row>
    <row r="36" spans="1:6" ht="14.4" x14ac:dyDescent="0.3">
      <c r="A36" s="39" t="s">
        <v>41</v>
      </c>
      <c r="B36" s="2">
        <v>245675</v>
      </c>
      <c r="C36" s="2">
        <v>358817</v>
      </c>
      <c r="D36" s="2">
        <v>198863</v>
      </c>
      <c r="E36" s="2">
        <v>293920</v>
      </c>
      <c r="F36" s="2">
        <v>367096</v>
      </c>
    </row>
    <row r="37" spans="1:6" ht="14.4" x14ac:dyDescent="0.3">
      <c r="A37" s="39" t="s">
        <v>42</v>
      </c>
      <c r="B37" s="2">
        <v>123300</v>
      </c>
      <c r="C37" s="2">
        <v>131457</v>
      </c>
      <c r="D37" s="2">
        <v>159727</v>
      </c>
      <c r="E37" s="2">
        <v>210602</v>
      </c>
      <c r="F37" s="2">
        <v>228094</v>
      </c>
    </row>
    <row r="38" spans="1:6" ht="14.4" x14ac:dyDescent="0.3">
      <c r="A38" s="39" t="s">
        <v>87</v>
      </c>
      <c r="B38" s="2">
        <v>508984</v>
      </c>
      <c r="C38" s="2">
        <v>823482</v>
      </c>
      <c r="D38" s="2">
        <v>962399</v>
      </c>
      <c r="E38" s="2">
        <v>828378</v>
      </c>
      <c r="F38" s="2">
        <v>696344</v>
      </c>
    </row>
    <row r="39" spans="1:6" ht="14.4" x14ac:dyDescent="0.3">
      <c r="A39" s="39" t="s">
        <v>43</v>
      </c>
      <c r="B39" s="2">
        <v>1</v>
      </c>
      <c r="C39" s="2">
        <v>17</v>
      </c>
      <c r="D39" s="2">
        <v>188</v>
      </c>
      <c r="E39" s="2">
        <v>182</v>
      </c>
      <c r="F39" s="2">
        <v>307</v>
      </c>
    </row>
    <row r="40" spans="1:6" ht="14.4" x14ac:dyDescent="0.3">
      <c r="A40" s="39" t="s">
        <v>4</v>
      </c>
      <c r="B40" s="2">
        <v>3438</v>
      </c>
      <c r="C40" s="2">
        <v>0</v>
      </c>
      <c r="D40" s="2">
        <v>0</v>
      </c>
      <c r="E40" s="2">
        <v>1275</v>
      </c>
      <c r="F40" s="2">
        <v>0</v>
      </c>
    </row>
    <row r="41" spans="1:6" ht="14.4" x14ac:dyDescent="0.3">
      <c r="A41" s="39" t="s">
        <v>44</v>
      </c>
      <c r="B41" s="2">
        <v>28133</v>
      </c>
      <c r="C41" s="2">
        <v>32096</v>
      </c>
      <c r="D41" s="2">
        <v>12762</v>
      </c>
      <c r="E41" s="2">
        <v>14948</v>
      </c>
      <c r="F41" s="2">
        <v>27866</v>
      </c>
    </row>
    <row r="42" spans="1:6" ht="14.4" x14ac:dyDescent="0.3">
      <c r="A42" s="39" t="s">
        <v>76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</row>
    <row r="43" spans="1:6" ht="14.4" x14ac:dyDescent="0.3">
      <c r="A43" s="39" t="s">
        <v>45</v>
      </c>
      <c r="B43" s="2" t="s">
        <v>78</v>
      </c>
      <c r="C43" s="2">
        <v>0</v>
      </c>
      <c r="D43" s="2">
        <v>0</v>
      </c>
      <c r="E43" s="2">
        <v>0</v>
      </c>
      <c r="F43" s="2">
        <v>0</v>
      </c>
    </row>
    <row r="44" spans="1:6" ht="14.4" x14ac:dyDescent="0.3">
      <c r="A44" s="39" t="s">
        <v>46</v>
      </c>
      <c r="B44" s="13">
        <f>SUM(B36:B43)</f>
        <v>909531</v>
      </c>
      <c r="C44" s="13">
        <f>SUM(C36:C43)</f>
        <v>1345869</v>
      </c>
      <c r="D44" s="13">
        <f>SUM(D36:D43)</f>
        <v>1333939</v>
      </c>
      <c r="E44" s="13">
        <f>SUM(E36:E43)</f>
        <v>1349305</v>
      </c>
      <c r="F44" s="13">
        <f t="shared" ref="F44" si="3">SUM(F36:F43)</f>
        <v>1319707</v>
      </c>
    </row>
    <row r="45" spans="1:6" ht="14.4" x14ac:dyDescent="0.3">
      <c r="A45" s="39"/>
    </row>
    <row r="46" spans="1:6" s="4" customFormat="1" ht="14.4" x14ac:dyDescent="0.3">
      <c r="A46" s="38" t="s">
        <v>47</v>
      </c>
      <c r="B46" s="4">
        <f>B33-B44</f>
        <v>314058</v>
      </c>
      <c r="C46" s="4">
        <f>C33-C44</f>
        <v>178938</v>
      </c>
      <c r="D46" s="4">
        <f>D33-D44</f>
        <v>124115</v>
      </c>
      <c r="E46" s="4">
        <f>E33-E44</f>
        <v>178810</v>
      </c>
      <c r="F46" s="4">
        <f t="shared" ref="F46" si="4">F33-F44</f>
        <v>417334</v>
      </c>
    </row>
    <row r="47" spans="1:6" s="4" customFormat="1" ht="14.4" x14ac:dyDescent="0.3">
      <c r="A47" s="38" t="s">
        <v>48</v>
      </c>
      <c r="B47" s="4">
        <f>B19+B33-B44</f>
        <v>1218217</v>
      </c>
      <c r="C47" s="4">
        <f>C19+C33-C44</f>
        <v>1379916</v>
      </c>
      <c r="D47" s="4">
        <f>D19+D33-D44</f>
        <v>1312709</v>
      </c>
      <c r="E47" s="4">
        <f>E19+E33-E44</f>
        <v>1440162</v>
      </c>
      <c r="F47" s="4">
        <f t="shared" ref="F47" si="5">F19+F33-F44</f>
        <v>1585215</v>
      </c>
    </row>
    <row r="48" spans="1:6" s="4" customFormat="1" ht="14.4" x14ac:dyDescent="0.3">
      <c r="A48" s="38"/>
      <c r="B48" s="2"/>
      <c r="C48" s="2"/>
      <c r="D48" s="2"/>
      <c r="E48" s="2"/>
      <c r="F48" s="2"/>
    </row>
    <row r="49" spans="1:6" s="4" customFormat="1" ht="14.4" x14ac:dyDescent="0.3">
      <c r="A49" s="38" t="s">
        <v>49</v>
      </c>
      <c r="B49" s="2"/>
      <c r="C49" s="2"/>
      <c r="D49" s="2"/>
      <c r="E49" s="2"/>
      <c r="F49" s="2"/>
    </row>
    <row r="50" spans="1:6" ht="14.4" x14ac:dyDescent="0.3">
      <c r="A50" s="39" t="s">
        <v>87</v>
      </c>
      <c r="B50" s="2">
        <v>50400</v>
      </c>
      <c r="C50" s="2">
        <v>78869</v>
      </c>
      <c r="D50" s="2">
        <v>53204</v>
      </c>
      <c r="E50" s="2">
        <v>57417</v>
      </c>
      <c r="F50" s="2">
        <v>56559</v>
      </c>
    </row>
    <row r="51" spans="1:6" ht="14.4" x14ac:dyDescent="0.3">
      <c r="A51" s="39" t="s">
        <v>50</v>
      </c>
      <c r="B51" s="2">
        <v>14308</v>
      </c>
      <c r="C51" s="2">
        <v>20152</v>
      </c>
      <c r="D51" s="2">
        <v>19870</v>
      </c>
      <c r="E51" s="2">
        <v>32129</v>
      </c>
      <c r="F51" s="2">
        <v>40666</v>
      </c>
    </row>
    <row r="52" spans="1:6" ht="14.4" x14ac:dyDescent="0.3">
      <c r="A52" s="39" t="s">
        <v>51</v>
      </c>
      <c r="B52" s="13">
        <f t="shared" ref="B52" si="6">SUM(B50:B51)</f>
        <v>64708</v>
      </c>
      <c r="C52" s="13">
        <f t="shared" ref="C52:E52" si="7">SUM(C50:C51)</f>
        <v>99021</v>
      </c>
      <c r="D52" s="13">
        <f t="shared" si="7"/>
        <v>73074</v>
      </c>
      <c r="E52" s="13">
        <f t="shared" si="7"/>
        <v>89546</v>
      </c>
      <c r="F52" s="13">
        <f t="shared" ref="F52" si="8">SUM(F50:F51)</f>
        <v>97225</v>
      </c>
    </row>
    <row r="53" spans="1:6" ht="14.4" x14ac:dyDescent="0.3">
      <c r="A53" s="39"/>
    </row>
    <row r="54" spans="1:6" s="4" customFormat="1" ht="15" thickBot="1" x14ac:dyDescent="0.35">
      <c r="A54" s="38" t="s">
        <v>52</v>
      </c>
      <c r="B54" s="14">
        <f t="shared" ref="B54" si="9">B47-B52</f>
        <v>1153509</v>
      </c>
      <c r="C54" s="14">
        <f t="shared" ref="C54:F54" si="10">C47-C52</f>
        <v>1280895</v>
      </c>
      <c r="D54" s="14">
        <f t="shared" si="10"/>
        <v>1239635</v>
      </c>
      <c r="E54" s="14">
        <f t="shared" si="10"/>
        <v>1350616</v>
      </c>
      <c r="F54" s="14">
        <f t="shared" si="10"/>
        <v>1487990</v>
      </c>
    </row>
    <row r="55" spans="1:6" ht="14.4" x14ac:dyDescent="0.3">
      <c r="A55" s="39"/>
    </row>
    <row r="56" spans="1:6" s="4" customFormat="1" ht="14.4" x14ac:dyDescent="0.3">
      <c r="A56" s="38" t="s">
        <v>53</v>
      </c>
      <c r="B56" s="2"/>
      <c r="C56" s="2"/>
      <c r="D56" s="2"/>
      <c r="E56" s="2"/>
      <c r="F56" s="2"/>
    </row>
    <row r="57" spans="1:6" ht="14.4" x14ac:dyDescent="0.3">
      <c r="A57" s="39" t="s">
        <v>54</v>
      </c>
    </row>
    <row r="58" spans="1:6" ht="14.4" x14ac:dyDescent="0.3">
      <c r="A58" s="40" t="s">
        <v>55</v>
      </c>
      <c r="B58" s="2">
        <v>6329</v>
      </c>
      <c r="C58" s="2">
        <v>6329</v>
      </c>
      <c r="D58" s="2">
        <v>6329</v>
      </c>
      <c r="E58" s="2">
        <v>6329</v>
      </c>
      <c r="F58" s="2">
        <v>6329</v>
      </c>
    </row>
    <row r="59" spans="1:6" ht="14.4" x14ac:dyDescent="0.3">
      <c r="A59" s="40" t="s">
        <v>77</v>
      </c>
      <c r="B59" s="2">
        <v>-19508</v>
      </c>
      <c r="C59" s="2">
        <v>-18493</v>
      </c>
      <c r="D59" s="2">
        <v>-13305</v>
      </c>
      <c r="E59" s="2">
        <v>-13305</v>
      </c>
      <c r="F59" s="2">
        <v>-13305</v>
      </c>
    </row>
    <row r="60" spans="1:6" ht="14.4" x14ac:dyDescent="0.3">
      <c r="A60" s="40" t="s">
        <v>56</v>
      </c>
      <c r="B60" s="2">
        <v>1092965</v>
      </c>
      <c r="C60" s="2">
        <v>1210490</v>
      </c>
      <c r="D60" s="2">
        <v>1202240</v>
      </c>
      <c r="E60" s="2">
        <v>1272702</v>
      </c>
      <c r="F60" s="2">
        <v>1412964</v>
      </c>
    </row>
    <row r="61" spans="1:6" ht="14.4" x14ac:dyDescent="0.3">
      <c r="A61" s="40" t="s">
        <v>57</v>
      </c>
      <c r="B61" s="2">
        <v>33103</v>
      </c>
      <c r="C61" s="2">
        <v>39484</v>
      </c>
      <c r="D61" s="2">
        <v>0</v>
      </c>
    </row>
    <row r="62" spans="1:6" ht="14.4" x14ac:dyDescent="0.3">
      <c r="A62" s="39"/>
      <c r="B62" s="13">
        <f>SUM(B58:B61)</f>
        <v>1112889</v>
      </c>
      <c r="C62" s="13">
        <f t="shared" ref="C62:E62" si="11">SUM(C58:C61)</f>
        <v>1237810</v>
      </c>
      <c r="D62" s="13">
        <f t="shared" si="11"/>
        <v>1195264</v>
      </c>
      <c r="E62" s="13">
        <f t="shared" si="11"/>
        <v>1265726</v>
      </c>
      <c r="F62" s="13">
        <f t="shared" ref="F62" si="12">SUM(F58:F61)</f>
        <v>1405988</v>
      </c>
    </row>
    <row r="63" spans="1:6" ht="14.4" x14ac:dyDescent="0.3">
      <c r="A63" s="39" t="s">
        <v>68</v>
      </c>
      <c r="B63" s="2">
        <v>40620</v>
      </c>
      <c r="C63" s="2">
        <v>43085</v>
      </c>
      <c r="D63" s="2">
        <v>44371</v>
      </c>
      <c r="E63" s="2">
        <v>84890</v>
      </c>
      <c r="F63" s="2">
        <v>82002</v>
      </c>
    </row>
    <row r="64" spans="1:6" s="4" customFormat="1" ht="15" thickBot="1" x14ac:dyDescent="0.35">
      <c r="A64" s="38" t="s">
        <v>58</v>
      </c>
      <c r="B64" s="15">
        <f t="shared" ref="B64" si="13">SUM(B62:B63)</f>
        <v>1153509</v>
      </c>
      <c r="C64" s="15">
        <f t="shared" ref="C64:E64" si="14">SUM(C62:C63)</f>
        <v>1280895</v>
      </c>
      <c r="D64" s="15">
        <f t="shared" si="14"/>
        <v>1239635</v>
      </c>
      <c r="E64" s="15">
        <f t="shared" si="14"/>
        <v>1350616</v>
      </c>
      <c r="F64" s="15">
        <f t="shared" ref="F64" si="15">SUM(F62:F63)</f>
        <v>1487990</v>
      </c>
    </row>
    <row r="65" spans="1:1" ht="14.4" x14ac:dyDescent="0.3"/>
    <row r="66" spans="1:1" ht="18" customHeight="1" x14ac:dyDescent="0.3">
      <c r="A66" s="32" t="s">
        <v>84</v>
      </c>
    </row>
  </sheetData>
  <phoneticPr fontId="8" type="noConversion"/>
  <printOptions horizontalCentered="1"/>
  <pageMargins left="0.7" right="0.7" top="0.75" bottom="0.75" header="0.3" footer="0.3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showGridLines="0" zoomScale="80" zoomScaleNormal="80" workbookViewId="0">
      <selection activeCell="I10" sqref="I10"/>
    </sheetView>
  </sheetViews>
  <sheetFormatPr defaultColWidth="12.88671875" defaultRowHeight="18" customHeight="1" x14ac:dyDescent="0.3"/>
  <cols>
    <col min="1" max="1" width="41.33203125" style="1" bestFit="1" customWidth="1"/>
    <col min="2" max="16384" width="12.88671875" style="2"/>
  </cols>
  <sheetData>
    <row r="1" spans="1:6" ht="18" customHeight="1" x14ac:dyDescent="0.3">
      <c r="A1" s="23" t="s">
        <v>59</v>
      </c>
    </row>
    <row r="2" spans="1:6" ht="18" customHeight="1" x14ac:dyDescent="0.35">
      <c r="A2" s="17" t="s">
        <v>60</v>
      </c>
    </row>
    <row r="3" spans="1:6" ht="18" customHeight="1" thickBot="1" x14ac:dyDescent="0.45">
      <c r="A3" s="12"/>
    </row>
    <row r="4" spans="1:6" ht="14.4" x14ac:dyDescent="0.3">
      <c r="A4" s="18"/>
      <c r="B4" s="41" t="s">
        <v>72</v>
      </c>
      <c r="C4" s="41" t="s">
        <v>79</v>
      </c>
      <c r="D4" s="41" t="s">
        <v>80</v>
      </c>
      <c r="E4" s="41" t="s">
        <v>81</v>
      </c>
      <c r="F4" s="41" t="s">
        <v>88</v>
      </c>
    </row>
    <row r="5" spans="1:6" ht="14.4" x14ac:dyDescent="0.3">
      <c r="A5" s="19"/>
      <c r="B5" s="42"/>
      <c r="C5" s="42"/>
      <c r="D5" s="42" t="s">
        <v>85</v>
      </c>
      <c r="E5" s="42"/>
      <c r="F5" s="42"/>
    </row>
    <row r="6" spans="1:6" ht="14.4" x14ac:dyDescent="0.3">
      <c r="A6" s="19"/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</row>
    <row r="7" spans="1:6" ht="14.4" x14ac:dyDescent="0.3">
      <c r="A7" s="20"/>
      <c r="B7" s="16" t="s">
        <v>9</v>
      </c>
      <c r="C7" s="16" t="s">
        <v>9</v>
      </c>
      <c r="D7" s="16" t="s">
        <v>9</v>
      </c>
      <c r="E7" s="16" t="s">
        <v>9</v>
      </c>
      <c r="F7" s="16" t="s">
        <v>9</v>
      </c>
    </row>
    <row r="8" spans="1:6" ht="18" customHeight="1" x14ac:dyDescent="0.3">
      <c r="A8" s="21" t="s">
        <v>61</v>
      </c>
      <c r="B8" s="2">
        <v>276644</v>
      </c>
      <c r="C8" s="2">
        <v>52106</v>
      </c>
      <c r="D8" s="2">
        <v>-45043</v>
      </c>
      <c r="E8" s="2">
        <v>358843</v>
      </c>
      <c r="F8" s="2">
        <v>450177</v>
      </c>
    </row>
    <row r="9" spans="1:6" ht="18" customHeight="1" x14ac:dyDescent="0.3">
      <c r="A9" s="21" t="s">
        <v>62</v>
      </c>
      <c r="B9" s="2">
        <v>-153170</v>
      </c>
      <c r="C9" s="2">
        <v>-351060</v>
      </c>
      <c r="D9" s="2">
        <v>-35289</v>
      </c>
      <c r="E9" s="2">
        <v>-116552</v>
      </c>
      <c r="F9" s="2">
        <v>-24581</v>
      </c>
    </row>
    <row r="10" spans="1:6" ht="18" customHeight="1" x14ac:dyDescent="0.3">
      <c r="A10" s="21" t="s">
        <v>63</v>
      </c>
      <c r="B10" s="2">
        <v>-55557</v>
      </c>
      <c r="C10" s="2">
        <v>201987</v>
      </c>
      <c r="D10" s="2">
        <v>99845</v>
      </c>
      <c r="E10" s="2">
        <v>-150236</v>
      </c>
      <c r="F10" s="2">
        <v>-204383</v>
      </c>
    </row>
    <row r="11" spans="1:6" ht="18" customHeight="1" x14ac:dyDescent="0.3">
      <c r="A11" s="21" t="s">
        <v>64</v>
      </c>
      <c r="B11" s="2">
        <f>SUM(B8:B10)</f>
        <v>67917</v>
      </c>
      <c r="C11" s="2">
        <f t="shared" ref="C11:D11" si="0">SUM(C8:C10)</f>
        <v>-96967</v>
      </c>
      <c r="D11" s="2">
        <f t="shared" si="0"/>
        <v>19513</v>
      </c>
      <c r="E11" s="2">
        <f t="shared" ref="E11:F11" si="1">SUM(E8:E10)</f>
        <v>92055</v>
      </c>
      <c r="F11" s="2">
        <f t="shared" si="1"/>
        <v>221213</v>
      </c>
    </row>
    <row r="12" spans="1:6" ht="18" customHeight="1" x14ac:dyDescent="0.3">
      <c r="A12" s="21" t="s">
        <v>65</v>
      </c>
      <c r="B12" s="2">
        <v>173824</v>
      </c>
      <c r="C12" s="2">
        <v>241826</v>
      </c>
      <c r="D12" s="2">
        <v>147039</v>
      </c>
      <c r="E12" s="2">
        <v>166882</v>
      </c>
      <c r="F12" s="2">
        <v>249213</v>
      </c>
    </row>
    <row r="13" spans="1:6" ht="18" customHeight="1" x14ac:dyDescent="0.3">
      <c r="A13" s="21" t="s">
        <v>66</v>
      </c>
      <c r="B13" s="2">
        <v>85</v>
      </c>
      <c r="C13" s="2">
        <v>-61</v>
      </c>
      <c r="D13" s="2">
        <v>330</v>
      </c>
      <c r="E13" s="2">
        <v>-9724</v>
      </c>
      <c r="F13" s="2">
        <v>-2957</v>
      </c>
    </row>
    <row r="14" spans="1:6" ht="18" customHeight="1" thickBot="1" x14ac:dyDescent="0.35">
      <c r="A14" s="22" t="s">
        <v>67</v>
      </c>
      <c r="B14" s="11">
        <f t="shared" ref="B14" si="2">SUM(B11:B13)</f>
        <v>241826</v>
      </c>
      <c r="C14" s="11">
        <f t="shared" ref="C14:D14" si="3">SUM(C11:C13)</f>
        <v>144798</v>
      </c>
      <c r="D14" s="11">
        <f t="shared" si="3"/>
        <v>166882</v>
      </c>
      <c r="E14" s="11">
        <f t="shared" ref="E14:F14" si="4">SUM(E11:E13)</f>
        <v>249213</v>
      </c>
      <c r="F14" s="11">
        <f t="shared" si="4"/>
        <v>467469</v>
      </c>
    </row>
    <row r="15" spans="1:6" ht="18" customHeight="1" x14ac:dyDescent="0.3">
      <c r="A15" s="32" t="s">
        <v>84</v>
      </c>
    </row>
  </sheetData>
  <phoneticPr fontId="8" type="noConversion"/>
  <printOptions horizontalCentered="1"/>
  <pageMargins left="0.7" right="0.7" top="0.75" bottom="0.75" header="0.3" footer="0.3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 Chan</cp:lastModifiedBy>
  <cp:lastPrinted>2014-11-03T03:11:02Z</cp:lastPrinted>
  <dcterms:created xsi:type="dcterms:W3CDTF">2014-11-03T01:12:22Z</dcterms:created>
  <dcterms:modified xsi:type="dcterms:W3CDTF">2023-04-28T06:18:05Z</dcterms:modified>
</cp:coreProperties>
</file>