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Team\Website update\Kingdom IR website update 20250428\"/>
    </mc:Choice>
  </mc:AlternateContent>
  <xr:revisionPtr revIDLastSave="0" documentId="13_ncr:1_{670E9B4F-BAF7-486D-882F-45CE8958E2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L" sheetId="2" r:id="rId1"/>
    <sheet name="BS" sheetId="3" r:id="rId2"/>
    <sheet name="C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F14" i="4" s="1"/>
  <c r="E11" i="4"/>
  <c r="E14" i="4" s="1"/>
  <c r="F62" i="3"/>
  <c r="F64" i="3" s="1"/>
  <c r="E62" i="3"/>
  <c r="E64" i="3" s="1"/>
  <c r="F52" i="3"/>
  <c r="E52" i="3"/>
  <c r="F44" i="3"/>
  <c r="E44" i="3"/>
  <c r="F33" i="3"/>
  <c r="E33" i="3"/>
  <c r="F19" i="3"/>
  <c r="E19" i="3"/>
  <c r="B10" i="2"/>
  <c r="B11" i="2" s="1"/>
  <c r="B20" i="2" s="1"/>
  <c r="B19" i="3"/>
  <c r="B33" i="3"/>
  <c r="B44" i="3"/>
  <c r="B46" i="3"/>
  <c r="B47" i="3"/>
  <c r="B54" i="3" s="1"/>
  <c r="B52" i="3"/>
  <c r="B62" i="3"/>
  <c r="B64" i="3" s="1"/>
  <c r="B11" i="4"/>
  <c r="B14" i="4" s="1"/>
  <c r="F10" i="2"/>
  <c r="F11" i="2" s="1"/>
  <c r="E10" i="2"/>
  <c r="E11" i="2" s="1"/>
  <c r="D11" i="4"/>
  <c r="D14" i="4" s="1"/>
  <c r="D62" i="3"/>
  <c r="D64" i="3" s="1"/>
  <c r="D52" i="3"/>
  <c r="D44" i="3"/>
  <c r="D33" i="3"/>
  <c r="D19" i="3"/>
  <c r="D10" i="2"/>
  <c r="C11" i="4"/>
  <c r="C14" i="4" s="1"/>
  <c r="F46" i="3" l="1"/>
  <c r="E46" i="3"/>
  <c r="E47" i="3"/>
  <c r="E54" i="3" s="1"/>
  <c r="F47" i="3"/>
  <c r="F54" i="3" s="1"/>
  <c r="B23" i="2"/>
  <c r="B22" i="2"/>
  <c r="F20" i="2"/>
  <c r="E20" i="2"/>
  <c r="D46" i="3"/>
  <c r="D47" i="3"/>
  <c r="D54" i="3" s="1"/>
  <c r="D11" i="2"/>
  <c r="D20" i="2" s="1"/>
  <c r="C62" i="3"/>
  <c r="C64" i="3" s="1"/>
  <c r="C52" i="3"/>
  <c r="C44" i="3"/>
  <c r="C33" i="3"/>
  <c r="C19" i="3"/>
  <c r="B24" i="2" l="1"/>
  <c r="B26" i="2"/>
  <c r="E23" i="2"/>
  <c r="E22" i="2"/>
  <c r="F22" i="2"/>
  <c r="F23" i="2"/>
  <c r="D22" i="2"/>
  <c r="D23" i="2"/>
  <c r="C47" i="3"/>
  <c r="C54" i="3" s="1"/>
  <c r="C46" i="3"/>
  <c r="F26" i="2" l="1"/>
  <c r="F24" i="2"/>
  <c r="E26" i="2"/>
  <c r="E24" i="2"/>
  <c r="D26" i="2"/>
  <c r="D24" i="2"/>
  <c r="C10" i="2"/>
  <c r="C11" i="2" l="1"/>
  <c r="C20" i="2" s="1"/>
  <c r="C22" i="2" l="1"/>
  <c r="C23" i="2"/>
  <c r="C24" i="2" l="1"/>
  <c r="C26" i="2"/>
</calcChain>
</file>

<file path=xl/sharedStrings.xml><?xml version="1.0" encoding="utf-8"?>
<sst xmlns="http://schemas.openxmlformats.org/spreadsheetml/2006/main" count="136" uniqueCount="91">
  <si>
    <t>RMB'000</t>
  </si>
  <si>
    <t>REVENUE</t>
  </si>
  <si>
    <t>Cost of sales</t>
  </si>
  <si>
    <t xml:space="preserve">Gross profit </t>
  </si>
  <si>
    <t>Gross margin (%)</t>
  </si>
  <si>
    <t xml:space="preserve">Other income and gains </t>
  </si>
  <si>
    <t>Selling and distribution costs</t>
  </si>
  <si>
    <t xml:space="preserve">Administrative expenses </t>
  </si>
  <si>
    <t xml:space="preserve">Other expenses </t>
  </si>
  <si>
    <t xml:space="preserve">Finance costs </t>
  </si>
  <si>
    <t>Share of profits and losses of an associate</t>
  </si>
  <si>
    <t xml:space="preserve">PROFIT/(LOSS) BEFORE TAX </t>
  </si>
  <si>
    <t xml:space="preserve">Income tax (expense)/credit </t>
  </si>
  <si>
    <t>Effective tax rate (%)</t>
  </si>
  <si>
    <t>Net margin (%)</t>
  </si>
  <si>
    <t>Attributable to:</t>
  </si>
  <si>
    <t>Owners of the parent</t>
  </si>
  <si>
    <t>NON-CURRENT ASSETS</t>
  </si>
  <si>
    <t>Property, plant and equipment</t>
  </si>
  <si>
    <t>Investment property</t>
  </si>
  <si>
    <t>Prepaid land lease payments</t>
  </si>
  <si>
    <t>Interest in an associate</t>
  </si>
  <si>
    <t>Prepayment for equipment</t>
  </si>
  <si>
    <t>Deferred tax assets</t>
  </si>
  <si>
    <t>Total non-current assets</t>
  </si>
  <si>
    <t>CURRENT ASSETS</t>
  </si>
  <si>
    <t>Inventories</t>
  </si>
  <si>
    <t>Trade and notes receivables</t>
  </si>
  <si>
    <t>Prepayments, deposits and other receivables</t>
  </si>
  <si>
    <t>Biological assets</t>
  </si>
  <si>
    <t>Prepaid income tax</t>
  </si>
  <si>
    <t>Due from a related company</t>
  </si>
  <si>
    <t>Derivative financial instruments</t>
  </si>
  <si>
    <t>Pledged deposits</t>
  </si>
  <si>
    <t>Fixed deposits</t>
  </si>
  <si>
    <t>Cash and cash equivalents</t>
  </si>
  <si>
    <t>Total current assets</t>
  </si>
  <si>
    <t>CURRENT LIABILITIES</t>
  </si>
  <si>
    <t>Trade payables</t>
  </si>
  <si>
    <t>Other payables and accruals</t>
  </si>
  <si>
    <t>Dividend payable</t>
  </si>
  <si>
    <t>Tax payable</t>
  </si>
  <si>
    <t>Amount due to a related party</t>
  </si>
  <si>
    <t>Total current liabilities</t>
  </si>
  <si>
    <t>NET CURRENT ASSETS</t>
  </si>
  <si>
    <t>TOTAL ASSETS LESS CURRENT LIABILITIES</t>
  </si>
  <si>
    <t>NON-CURRENT LIABILITIES</t>
  </si>
  <si>
    <t>Deferred tax liabilities</t>
  </si>
  <si>
    <t>Total non-current liabilities</t>
  </si>
  <si>
    <t>Net assets</t>
  </si>
  <si>
    <t>EQUITY</t>
  </si>
  <si>
    <t>Equity attributable to owners of the parent</t>
  </si>
  <si>
    <t>Issued capital</t>
  </si>
  <si>
    <t>Reserves</t>
  </si>
  <si>
    <t>Proposed final dividend</t>
  </si>
  <si>
    <t>Total equity</t>
  </si>
  <si>
    <t>Net Cash from operating activities</t>
  </si>
  <si>
    <t>Net Cash used in investing activities</t>
  </si>
  <si>
    <t>Net Cash from/ used in financing activities</t>
  </si>
  <si>
    <t>Net increase/(decrease) in cashflow</t>
  </si>
  <si>
    <t>Cash at the beginning of the year</t>
  </si>
  <si>
    <t>Effect on exchange rate changes</t>
    <phoneticPr fontId="0" type="noConversion"/>
  </si>
  <si>
    <t>Cash at the end of the year</t>
  </si>
  <si>
    <t>Audited</t>
  </si>
  <si>
    <t>KINGDOM HOLDINGS LIMITED (528 HK)</t>
  </si>
  <si>
    <t>PROFIT/(LOSS) FOR THE YEAR / PERIOD</t>
  </si>
  <si>
    <t>BALANCE SHEETS FOR YEAR ENDING 31 DECEMBER</t>
  </si>
  <si>
    <t>CASH FLOW STATEMENTS FOR YEAR ENDING 31 DECEMBER</t>
  </si>
  <si>
    <t>INCOME STATEMENTS FOR YEAR ENDING 31 DECEMBER</t>
  </si>
  <si>
    <t>Non-controlling interests</t>
  </si>
  <si>
    <t>Other non-current assets</t>
    <phoneticPr fontId="8" type="noConversion"/>
  </si>
  <si>
    <t>Other current assets</t>
    <phoneticPr fontId="8" type="noConversion"/>
  </si>
  <si>
    <t>Other current liability</t>
    <phoneticPr fontId="8" type="noConversion"/>
  </si>
  <si>
    <t>Treasury shares</t>
    <phoneticPr fontId="8" type="noConversion"/>
  </si>
  <si>
    <t>FY2020</t>
  </si>
  <si>
    <t>FY2021</t>
  </si>
  <si>
    <t>Gain on disposal of a subsidiary</t>
  </si>
  <si>
    <t>Right-of-use assets</t>
  </si>
  <si>
    <t>Intangible asset</t>
  </si>
  <si>
    <t>Interest-bearing bank and other borrowings</t>
  </si>
  <si>
    <t>(Restated)*</t>
  </si>
  <si>
    <t>* Comparative figures have been restated for the Group’s application of business combination under common control. Details of</t>
  </si>
  <si>
    <t>the restatement are set out in note 30 to FY2021 Annual Report.</t>
  </si>
  <si>
    <t>* Comparative figures have been restated for the Group’s application of business combination under common control. Details</t>
  </si>
  <si>
    <t>of the restatement are set out in note 30 to FY2021 Annual Report.</t>
  </si>
  <si>
    <t>* Comparative figures have been restated for the Group’s application of business combination under common control.</t>
  </si>
  <si>
    <t>Details of the restatement are set out in note 30 to FY2021 Annual Report.</t>
  </si>
  <si>
    <t>FY2022</t>
  </si>
  <si>
    <t>FY2023</t>
  </si>
  <si>
    <t>FY2024</t>
  </si>
  <si>
    <t>(Impairment losses)/Reversal of impairment losses on 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</si>
</sst>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1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MingLiU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2" fillId="0" borderId="0" xfId="1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indent="1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49" fontId="2" fillId="0" borderId="4" xfId="1" applyNumberFormat="1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49" fontId="2" fillId="0" borderId="4" xfId="1" applyNumberFormat="1" applyFont="1" applyBorder="1" applyAlignment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zoomScale="80" zoomScaleNormal="80" workbookViewId="0">
      <selection activeCell="M18" sqref="M18"/>
    </sheetView>
  </sheetViews>
  <sheetFormatPr defaultColWidth="12.88671875" defaultRowHeight="18" customHeight="1" x14ac:dyDescent="0.3"/>
  <cols>
    <col min="1" max="1" width="63.21875" style="1" customWidth="1"/>
    <col min="2" max="16384" width="12.88671875" style="2"/>
  </cols>
  <sheetData>
    <row r="1" spans="1:6" ht="18" customHeight="1" x14ac:dyDescent="0.35">
      <c r="A1" s="22" t="s">
        <v>64</v>
      </c>
    </row>
    <row r="2" spans="1:6" ht="18" customHeight="1" x14ac:dyDescent="0.35">
      <c r="A2" s="23" t="s">
        <v>68</v>
      </c>
    </row>
    <row r="3" spans="1:6" ht="18" customHeight="1" thickBot="1" x14ac:dyDescent="0.4">
      <c r="A3" s="23"/>
    </row>
    <row r="4" spans="1:6" ht="14.4" x14ac:dyDescent="0.3">
      <c r="A4" s="16"/>
      <c r="B4" s="17" t="s">
        <v>74</v>
      </c>
      <c r="C4" s="17" t="s">
        <v>75</v>
      </c>
      <c r="D4" s="17" t="s">
        <v>87</v>
      </c>
      <c r="E4" s="17" t="s">
        <v>88</v>
      </c>
      <c r="F4" s="17" t="s">
        <v>89</v>
      </c>
    </row>
    <row r="5" spans="1:6" ht="14.4" x14ac:dyDescent="0.3">
      <c r="A5" s="24"/>
      <c r="B5" s="3" t="s">
        <v>80</v>
      </c>
      <c r="C5" s="3"/>
      <c r="D5" s="3"/>
      <c r="E5" s="3"/>
      <c r="F5" s="3"/>
    </row>
    <row r="6" spans="1:6" ht="14.4" x14ac:dyDescent="0.3">
      <c r="A6" s="24"/>
      <c r="B6" s="3" t="s">
        <v>63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14.4" x14ac:dyDescent="0.3">
      <c r="A7" s="18"/>
      <c r="B7" s="18" t="s">
        <v>0</v>
      </c>
      <c r="C7" s="18" t="s">
        <v>0</v>
      </c>
      <c r="D7" s="18" t="s">
        <v>0</v>
      </c>
      <c r="E7" s="18" t="s">
        <v>0</v>
      </c>
      <c r="F7" s="18" t="s">
        <v>0</v>
      </c>
    </row>
    <row r="8" spans="1:6" s="4" customFormat="1" ht="14.4" x14ac:dyDescent="0.3">
      <c r="A8" s="19" t="s">
        <v>1</v>
      </c>
      <c r="B8" s="4">
        <v>1057426</v>
      </c>
      <c r="C8" s="4">
        <v>1799690</v>
      </c>
      <c r="D8" s="4">
        <v>2021055</v>
      </c>
      <c r="E8" s="4">
        <v>2445428</v>
      </c>
      <c r="F8" s="4">
        <v>2571606</v>
      </c>
    </row>
    <row r="9" spans="1:6" ht="14.4" x14ac:dyDescent="0.3">
      <c r="A9" s="20" t="s">
        <v>2</v>
      </c>
      <c r="B9" s="5">
        <v>-950129</v>
      </c>
      <c r="C9" s="5">
        <v>-1508105</v>
      </c>
      <c r="D9" s="5">
        <v>-1634155</v>
      </c>
      <c r="E9" s="5">
        <v>-2033940</v>
      </c>
      <c r="F9" s="5">
        <v>-2418332</v>
      </c>
    </row>
    <row r="10" spans="1:6" s="4" customFormat="1" ht="14.4" x14ac:dyDescent="0.3">
      <c r="A10" s="19" t="s">
        <v>3</v>
      </c>
      <c r="B10" s="4">
        <f t="shared" ref="B10:C10" si="0">SUM(B8:B9)</f>
        <v>107297</v>
      </c>
      <c r="C10" s="4">
        <f t="shared" si="0"/>
        <v>291585</v>
      </c>
      <c r="D10" s="4">
        <f t="shared" ref="D10:F10" si="1">SUM(D8:D9)</f>
        <v>386900</v>
      </c>
      <c r="E10" s="4">
        <f t="shared" si="1"/>
        <v>411488</v>
      </c>
      <c r="F10" s="4">
        <f t="shared" si="1"/>
        <v>153274</v>
      </c>
    </row>
    <row r="11" spans="1:6" s="7" customFormat="1" ht="14.4" x14ac:dyDescent="0.3">
      <c r="A11" s="19" t="s">
        <v>4</v>
      </c>
      <c r="B11" s="6">
        <f t="shared" ref="B11:C11" si="2">B10/B8</f>
        <v>0.10146998466086515</v>
      </c>
      <c r="C11" s="6">
        <f t="shared" si="2"/>
        <v>0.16201957003706194</v>
      </c>
      <c r="D11" s="6">
        <f t="shared" ref="D11:F11" si="3">D10/D8</f>
        <v>0.19143467149582769</v>
      </c>
      <c r="E11" s="6">
        <f t="shared" si="3"/>
        <v>0.16826829495695642</v>
      </c>
      <c r="F11" s="6">
        <f t="shared" si="3"/>
        <v>5.9602442986989454E-2</v>
      </c>
    </row>
    <row r="12" spans="1:6" ht="14.4" x14ac:dyDescent="0.3">
      <c r="A12" s="19" t="s">
        <v>5</v>
      </c>
      <c r="B12" s="2">
        <v>23210</v>
      </c>
      <c r="C12" s="2">
        <v>7136</v>
      </c>
      <c r="D12" s="2">
        <v>54431</v>
      </c>
      <c r="E12" s="2">
        <v>18927</v>
      </c>
      <c r="F12" s="2">
        <v>11384</v>
      </c>
    </row>
    <row r="13" spans="1:6" ht="14.4" x14ac:dyDescent="0.3">
      <c r="A13" s="19" t="s">
        <v>6</v>
      </c>
      <c r="B13" s="2">
        <v>-38879</v>
      </c>
      <c r="C13" s="2">
        <v>-34381</v>
      </c>
      <c r="D13" s="2">
        <v>-41532</v>
      </c>
      <c r="E13" s="2">
        <v>-42229</v>
      </c>
      <c r="F13" s="2">
        <v>-34476</v>
      </c>
    </row>
    <row r="14" spans="1:6" ht="14.4" x14ac:dyDescent="0.3">
      <c r="A14" s="19" t="s">
        <v>7</v>
      </c>
      <c r="B14" s="2">
        <v>-77601</v>
      </c>
      <c r="C14" s="2">
        <v>-98406</v>
      </c>
      <c r="D14" s="2">
        <v>-119013</v>
      </c>
      <c r="E14" s="2">
        <v>-116078</v>
      </c>
      <c r="F14" s="2">
        <v>-115207</v>
      </c>
    </row>
    <row r="15" spans="1:6" ht="14.4" x14ac:dyDescent="0.3">
      <c r="A15" s="19" t="s">
        <v>90</v>
      </c>
      <c r="B15" s="2">
        <v>0</v>
      </c>
      <c r="C15" s="2">
        <v>0</v>
      </c>
      <c r="D15" s="2">
        <v>586</v>
      </c>
      <c r="E15" s="2">
        <v>-4568</v>
      </c>
      <c r="F15" s="2">
        <v>2837</v>
      </c>
    </row>
    <row r="16" spans="1:6" ht="14.4" x14ac:dyDescent="0.3">
      <c r="A16" s="19" t="s">
        <v>8</v>
      </c>
      <c r="B16" s="2">
        <v>-16847</v>
      </c>
      <c r="C16" s="2">
        <v>-3803</v>
      </c>
      <c r="D16" s="2">
        <v>-13192</v>
      </c>
      <c r="E16" s="2">
        <v>-9549</v>
      </c>
      <c r="F16" s="2">
        <v>-19671</v>
      </c>
    </row>
    <row r="17" spans="1:6" ht="14.4" x14ac:dyDescent="0.3">
      <c r="A17" s="19" t="s">
        <v>9</v>
      </c>
      <c r="B17" s="2">
        <v>-36583</v>
      </c>
      <c r="C17" s="2">
        <v>-39044</v>
      </c>
      <c r="D17" s="2">
        <v>-33852</v>
      </c>
      <c r="E17" s="2">
        <v>-36800</v>
      </c>
      <c r="F17" s="2">
        <v>-41077</v>
      </c>
    </row>
    <row r="18" spans="1:6" ht="14.4" x14ac:dyDescent="0.3">
      <c r="A18" s="19" t="s">
        <v>76</v>
      </c>
      <c r="B18" s="2">
        <v>11123</v>
      </c>
      <c r="C18" s="2">
        <v>0</v>
      </c>
      <c r="D18" s="2">
        <v>500</v>
      </c>
      <c r="E18" s="2">
        <v>0</v>
      </c>
      <c r="F18" s="2">
        <v>0</v>
      </c>
    </row>
    <row r="19" spans="1:6" ht="14.4" x14ac:dyDescent="0.3">
      <c r="A19" s="20" t="s">
        <v>10</v>
      </c>
      <c r="B19" s="5"/>
      <c r="C19" s="5">
        <v>0</v>
      </c>
      <c r="D19" s="5">
        <v>0</v>
      </c>
      <c r="E19" s="5">
        <v>0</v>
      </c>
      <c r="F19" s="5">
        <v>-918</v>
      </c>
    </row>
    <row r="20" spans="1:6" s="4" customFormat="1" ht="14.4" x14ac:dyDescent="0.3">
      <c r="A20" s="19" t="s">
        <v>11</v>
      </c>
      <c r="B20" s="4">
        <f t="shared" ref="B20:C20" si="4">SUM(B10:B19)</f>
        <v>-28279.898530015344</v>
      </c>
      <c r="C20" s="4">
        <f t="shared" si="4"/>
        <v>123087.16201957001</v>
      </c>
      <c r="D20" s="4">
        <f t="shared" ref="D20:F20" si="5">SUM(D10:D19)</f>
        <v>234828.19143467152</v>
      </c>
      <c r="E20" s="4">
        <f t="shared" si="5"/>
        <v>221191.16826829495</v>
      </c>
      <c r="F20" s="4">
        <f t="shared" si="5"/>
        <v>-43853.940397557017</v>
      </c>
    </row>
    <row r="21" spans="1:6" ht="14.4" x14ac:dyDescent="0.3">
      <c r="A21" s="19" t="s">
        <v>12</v>
      </c>
      <c r="B21" s="2">
        <v>15602</v>
      </c>
      <c r="C21" s="2">
        <v>-32587</v>
      </c>
      <c r="D21" s="2">
        <v>-63020</v>
      </c>
      <c r="E21" s="2">
        <v>-58401</v>
      </c>
      <c r="F21" s="2">
        <v>516</v>
      </c>
    </row>
    <row r="22" spans="1:6" s="6" customFormat="1" ht="14.4" x14ac:dyDescent="0.3">
      <c r="A22" s="20" t="s">
        <v>13</v>
      </c>
      <c r="B22" s="9">
        <f t="shared" ref="B22:C22" si="6">-B21/B20</f>
        <v>0.551699292111694</v>
      </c>
      <c r="C22" s="9">
        <f t="shared" si="6"/>
        <v>0.26474735029489826</v>
      </c>
      <c r="D22" s="9">
        <f t="shared" ref="D22:F22" si="7">-D21/D20</f>
        <v>0.26836641552695334</v>
      </c>
      <c r="E22" s="9">
        <f t="shared" si="7"/>
        <v>0.26402952910471639</v>
      </c>
      <c r="F22" s="9">
        <f t="shared" si="7"/>
        <v>1.1766331493184247E-2</v>
      </c>
    </row>
    <row r="23" spans="1:6" s="4" customFormat="1" ht="14.4" x14ac:dyDescent="0.3">
      <c r="A23" s="21" t="s">
        <v>65</v>
      </c>
      <c r="B23" s="10">
        <f t="shared" ref="B23:C23" si="8">SUM(B20:B21)</f>
        <v>-12677.898530015344</v>
      </c>
      <c r="C23" s="10">
        <f t="shared" si="8"/>
        <v>90500.162019570009</v>
      </c>
      <c r="D23" s="10">
        <f t="shared" ref="D23:F23" si="9">SUM(D20:D21)</f>
        <v>171808.19143467152</v>
      </c>
      <c r="E23" s="10">
        <f t="shared" si="9"/>
        <v>162790.16826829495</v>
      </c>
      <c r="F23" s="10">
        <f t="shared" si="9"/>
        <v>-43337.940397557017</v>
      </c>
    </row>
    <row r="24" spans="1:6" s="7" customFormat="1" ht="14.4" x14ac:dyDescent="0.3">
      <c r="A24" s="19" t="s">
        <v>14</v>
      </c>
      <c r="B24" s="9">
        <f t="shared" ref="B24:C24" si="10">B23/B8</f>
        <v>-1.1989395503813357E-2</v>
      </c>
      <c r="C24" s="9">
        <f t="shared" si="10"/>
        <v>5.0286528246292421E-2</v>
      </c>
      <c r="D24" s="9">
        <f t="shared" ref="D24:F24" si="11">D23/D8</f>
        <v>8.50091617668354E-2</v>
      </c>
      <c r="E24" s="9">
        <f t="shared" si="11"/>
        <v>6.6569192905411634E-2</v>
      </c>
      <c r="F24" s="9">
        <f t="shared" si="11"/>
        <v>-1.6852480666772831E-2</v>
      </c>
    </row>
    <row r="25" spans="1:6" ht="14.4" x14ac:dyDescent="0.3">
      <c r="A25" s="19" t="s">
        <v>15</v>
      </c>
    </row>
    <row r="26" spans="1:6" ht="14.4" x14ac:dyDescent="0.3">
      <c r="A26" s="34" t="s">
        <v>16</v>
      </c>
      <c r="B26" s="8">
        <f t="shared" ref="B26:C26" si="12">B23-B27</f>
        <v>-11176.898530015344</v>
      </c>
      <c r="C26" s="8">
        <f t="shared" si="12"/>
        <v>88223.162019570009</v>
      </c>
      <c r="D26" s="8">
        <f t="shared" ref="D26:F26" si="13">D23-D27</f>
        <v>175696.19143467152</v>
      </c>
      <c r="E26" s="8">
        <f t="shared" si="13"/>
        <v>163611.16826829495</v>
      </c>
      <c r="F26" s="8">
        <f t="shared" si="13"/>
        <v>-45379.940397557017</v>
      </c>
    </row>
    <row r="27" spans="1:6" ht="15" thickBot="1" x14ac:dyDescent="0.35">
      <c r="A27" s="35" t="s">
        <v>69</v>
      </c>
      <c r="B27" s="11">
        <v>-1501</v>
      </c>
      <c r="C27" s="11">
        <v>2277</v>
      </c>
      <c r="D27" s="11">
        <v>-3888</v>
      </c>
      <c r="E27" s="11">
        <v>-821</v>
      </c>
      <c r="F27" s="11">
        <v>2042</v>
      </c>
    </row>
    <row r="28" spans="1:6" ht="18" customHeight="1" x14ac:dyDescent="0.3">
      <c r="A28" s="1" t="s">
        <v>83</v>
      </c>
    </row>
    <row r="29" spans="1:6" ht="18" customHeight="1" x14ac:dyDescent="0.3">
      <c r="A29" s="1" t="s">
        <v>84</v>
      </c>
    </row>
  </sheetData>
  <phoneticPr fontId="8" type="noConversion"/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showGridLines="0" zoomScale="80" zoomScaleNormal="80" workbookViewId="0">
      <pane xSplit="1" ySplit="7" topLeftCell="B38" activePane="bottomRight" state="frozen"/>
      <selection pane="topRight" activeCell="B1" sqref="B1"/>
      <selection pane="bottomLeft" activeCell="A7" sqref="A7"/>
      <selection pane="bottomRight" activeCell="H63" sqref="H63"/>
    </sheetView>
  </sheetViews>
  <sheetFormatPr defaultColWidth="12.88671875" defaultRowHeight="18" customHeight="1" x14ac:dyDescent="0.3"/>
  <cols>
    <col min="1" max="1" width="41.33203125" style="1" bestFit="1" customWidth="1"/>
    <col min="2" max="16384" width="12.88671875" style="2"/>
  </cols>
  <sheetData>
    <row r="1" spans="1:6" ht="18" customHeight="1" x14ac:dyDescent="0.35">
      <c r="A1" s="22" t="s">
        <v>64</v>
      </c>
    </row>
    <row r="2" spans="1:6" ht="18" customHeight="1" x14ac:dyDescent="0.35">
      <c r="A2" s="23" t="s">
        <v>66</v>
      </c>
    </row>
    <row r="3" spans="1:6" ht="21.6" thickBot="1" x14ac:dyDescent="0.45">
      <c r="A3" s="12"/>
    </row>
    <row r="4" spans="1:6" ht="14.4" x14ac:dyDescent="0.3">
      <c r="A4" s="25"/>
      <c r="B4" s="17" t="s">
        <v>74</v>
      </c>
      <c r="C4" s="17" t="s">
        <v>75</v>
      </c>
      <c r="D4" s="17" t="s">
        <v>87</v>
      </c>
      <c r="E4" s="17" t="s">
        <v>88</v>
      </c>
      <c r="F4" s="17" t="s">
        <v>89</v>
      </c>
    </row>
    <row r="5" spans="1:6" ht="14.4" x14ac:dyDescent="0.3">
      <c r="A5" s="26"/>
      <c r="B5" s="3" t="s">
        <v>80</v>
      </c>
      <c r="C5" s="3"/>
      <c r="D5" s="3"/>
      <c r="E5" s="3"/>
      <c r="F5" s="3"/>
    </row>
    <row r="6" spans="1:6" ht="14.4" x14ac:dyDescent="0.3">
      <c r="A6" s="26"/>
      <c r="B6" s="3" t="s">
        <v>63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14.4" x14ac:dyDescent="0.3">
      <c r="A7" s="27"/>
      <c r="B7" s="18" t="s">
        <v>0</v>
      </c>
      <c r="C7" s="18" t="s">
        <v>0</v>
      </c>
      <c r="D7" s="18" t="s">
        <v>0</v>
      </c>
      <c r="E7" s="18" t="s">
        <v>0</v>
      </c>
      <c r="F7" s="18" t="s">
        <v>0</v>
      </c>
    </row>
    <row r="8" spans="1:6" ht="14.4" x14ac:dyDescent="0.3">
      <c r="A8" s="28"/>
    </row>
    <row r="9" spans="1:6" s="4" customFormat="1" ht="14.4" x14ac:dyDescent="0.3">
      <c r="A9" s="29" t="s">
        <v>17</v>
      </c>
      <c r="B9" s="2"/>
      <c r="C9" s="2"/>
      <c r="D9" s="2"/>
      <c r="E9" s="2"/>
      <c r="F9" s="2"/>
    </row>
    <row r="10" spans="1:6" ht="14.4" x14ac:dyDescent="0.3">
      <c r="A10" s="28" t="s">
        <v>18</v>
      </c>
      <c r="B10" s="2">
        <v>1056488</v>
      </c>
      <c r="C10" s="2">
        <v>1150775</v>
      </c>
      <c r="D10" s="2">
        <v>1075398</v>
      </c>
      <c r="E10" s="2">
        <v>971977</v>
      </c>
      <c r="F10" s="2">
        <v>914341</v>
      </c>
    </row>
    <row r="11" spans="1:6" ht="14.4" x14ac:dyDescent="0.3">
      <c r="A11" s="28" t="s">
        <v>19</v>
      </c>
      <c r="B11" s="2">
        <v>5729</v>
      </c>
      <c r="C11" s="2">
        <v>5132</v>
      </c>
      <c r="D11" s="2">
        <v>4533</v>
      </c>
      <c r="E11" s="2">
        <v>3933</v>
      </c>
      <c r="F11" s="2">
        <v>0</v>
      </c>
    </row>
    <row r="12" spans="1:6" ht="14.4" x14ac:dyDescent="0.3">
      <c r="A12" s="28" t="s">
        <v>77</v>
      </c>
      <c r="B12" s="2">
        <v>73965</v>
      </c>
      <c r="C12" s="2">
        <v>87362</v>
      </c>
      <c r="D12" s="2">
        <v>68815</v>
      </c>
      <c r="E12" s="2">
        <v>65378</v>
      </c>
      <c r="F12" s="2">
        <v>61818</v>
      </c>
    </row>
    <row r="13" spans="1:6" ht="14.4" x14ac:dyDescent="0.3">
      <c r="A13" s="28" t="s">
        <v>20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</row>
    <row r="14" spans="1:6" ht="14.4" x14ac:dyDescent="0.3">
      <c r="A14" s="28" t="s">
        <v>78</v>
      </c>
      <c r="B14" s="2">
        <v>6158</v>
      </c>
      <c r="C14" s="2">
        <v>5987</v>
      </c>
      <c r="D14" s="2">
        <v>6173</v>
      </c>
      <c r="E14" s="2">
        <v>5316</v>
      </c>
      <c r="F14" s="2">
        <v>4164</v>
      </c>
    </row>
    <row r="15" spans="1:6" ht="14.4" x14ac:dyDescent="0.3">
      <c r="A15" s="28" t="s">
        <v>21</v>
      </c>
      <c r="B15" s="2">
        <v>0</v>
      </c>
      <c r="C15" s="2">
        <v>0</v>
      </c>
      <c r="D15" s="2">
        <v>0</v>
      </c>
      <c r="E15" s="2">
        <v>25000</v>
      </c>
      <c r="F15" s="2">
        <v>29623</v>
      </c>
    </row>
    <row r="16" spans="1:6" ht="14.4" x14ac:dyDescent="0.3">
      <c r="A16" s="28" t="s">
        <v>22</v>
      </c>
      <c r="B16" s="2">
        <v>22570</v>
      </c>
      <c r="C16" s="2">
        <v>1456</v>
      </c>
      <c r="D16" s="2">
        <v>1082</v>
      </c>
      <c r="E16" s="2">
        <v>1715</v>
      </c>
      <c r="F16" s="2">
        <v>1143</v>
      </c>
    </row>
    <row r="17" spans="1:6" ht="14.4" x14ac:dyDescent="0.3">
      <c r="A17" s="28" t="s">
        <v>70</v>
      </c>
      <c r="B17" s="2">
        <v>407</v>
      </c>
      <c r="C17" s="2">
        <v>3407</v>
      </c>
      <c r="D17" s="2">
        <v>3407</v>
      </c>
      <c r="E17" s="2">
        <v>17338</v>
      </c>
      <c r="F17" s="2">
        <v>8132</v>
      </c>
    </row>
    <row r="18" spans="1:6" ht="14.4" x14ac:dyDescent="0.3">
      <c r="A18" s="28" t="s">
        <v>23</v>
      </c>
      <c r="B18" s="2">
        <v>23277</v>
      </c>
      <c r="C18" s="2">
        <v>7233</v>
      </c>
      <c r="D18" s="2">
        <v>8473</v>
      </c>
      <c r="E18" s="2">
        <v>3303</v>
      </c>
      <c r="F18" s="2">
        <v>22182</v>
      </c>
    </row>
    <row r="19" spans="1:6" ht="14.4" x14ac:dyDescent="0.3">
      <c r="A19" s="30" t="s">
        <v>24</v>
      </c>
      <c r="B19" s="13">
        <f t="shared" ref="B19:C19" si="0">SUM(B10:B18)</f>
        <v>1188594</v>
      </c>
      <c r="C19" s="13">
        <f t="shared" si="0"/>
        <v>1261352</v>
      </c>
      <c r="D19" s="13">
        <f t="shared" ref="D19" si="1">SUM(D10:D18)</f>
        <v>1167881</v>
      </c>
      <c r="E19" s="13">
        <f t="shared" ref="E19:F19" si="2">SUM(E10:E18)</f>
        <v>1093960</v>
      </c>
      <c r="F19" s="13">
        <f t="shared" si="2"/>
        <v>1041403</v>
      </c>
    </row>
    <row r="20" spans="1:6" ht="14.4" x14ac:dyDescent="0.3">
      <c r="A20" s="30"/>
    </row>
    <row r="21" spans="1:6" s="4" customFormat="1" ht="14.4" x14ac:dyDescent="0.3">
      <c r="A21" s="29" t="s">
        <v>25</v>
      </c>
      <c r="B21" s="2"/>
      <c r="C21" s="2"/>
      <c r="D21" s="2"/>
      <c r="E21" s="2"/>
      <c r="F21" s="2"/>
    </row>
    <row r="22" spans="1:6" ht="14.4" x14ac:dyDescent="0.3">
      <c r="A22" s="28" t="s">
        <v>26</v>
      </c>
      <c r="B22" s="2">
        <v>794069</v>
      </c>
      <c r="C22" s="2">
        <v>629221</v>
      </c>
      <c r="D22" s="2">
        <v>685180</v>
      </c>
      <c r="E22" s="2">
        <v>1019545</v>
      </c>
      <c r="F22" s="2">
        <v>1195126</v>
      </c>
    </row>
    <row r="23" spans="1:6" ht="14.4" x14ac:dyDescent="0.3">
      <c r="A23" s="28" t="s">
        <v>27</v>
      </c>
      <c r="B23" s="2">
        <v>375843</v>
      </c>
      <c r="C23" s="2">
        <v>512732</v>
      </c>
      <c r="D23" s="2">
        <v>426267</v>
      </c>
      <c r="E23" s="2">
        <v>558356</v>
      </c>
      <c r="F23" s="2">
        <v>536765</v>
      </c>
    </row>
    <row r="24" spans="1:6" ht="14.4" x14ac:dyDescent="0.3">
      <c r="A24" s="28" t="s">
        <v>28</v>
      </c>
      <c r="B24" s="2">
        <v>88371</v>
      </c>
      <c r="C24" s="2">
        <v>92219</v>
      </c>
      <c r="D24" s="2">
        <v>96225</v>
      </c>
      <c r="E24" s="2">
        <v>90059</v>
      </c>
      <c r="F24" s="2">
        <v>64065</v>
      </c>
    </row>
    <row r="25" spans="1:6" ht="14.4" x14ac:dyDescent="0.3">
      <c r="A25" s="28" t="s">
        <v>71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ht="14.4" x14ac:dyDescent="0.3">
      <c r="A26" s="28" t="s">
        <v>29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ht="14.4" x14ac:dyDescent="0.3">
      <c r="A27" s="28" t="s">
        <v>30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  <row r="28" spans="1:6" ht="14.4" x14ac:dyDescent="0.3">
      <c r="A28" s="28" t="s">
        <v>31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</row>
    <row r="29" spans="1:6" ht="14.4" x14ac:dyDescent="0.3">
      <c r="A29" s="28" t="s">
        <v>32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 ht="14.4" x14ac:dyDescent="0.3">
      <c r="A30" s="28" t="s">
        <v>33</v>
      </c>
      <c r="B30" s="2">
        <v>32889</v>
      </c>
      <c r="C30" s="2">
        <v>44730</v>
      </c>
      <c r="D30" s="2">
        <v>61900</v>
      </c>
      <c r="E30" s="2">
        <v>66444</v>
      </c>
      <c r="F30" s="2">
        <v>46779</v>
      </c>
    </row>
    <row r="31" spans="1:6" ht="14.4" x14ac:dyDescent="0.3">
      <c r="A31" s="28" t="s">
        <v>34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</row>
    <row r="32" spans="1:6" ht="14.4" x14ac:dyDescent="0.3">
      <c r="A32" s="28" t="s">
        <v>35</v>
      </c>
      <c r="B32" s="2">
        <v>166882</v>
      </c>
      <c r="C32" s="2">
        <v>249213</v>
      </c>
      <c r="D32" s="2">
        <v>467469</v>
      </c>
      <c r="E32" s="2">
        <v>454812</v>
      </c>
      <c r="F32" s="2">
        <v>230871</v>
      </c>
    </row>
    <row r="33" spans="1:6" ht="14.4" x14ac:dyDescent="0.3">
      <c r="A33" s="30" t="s">
        <v>36</v>
      </c>
      <c r="B33" s="13">
        <f t="shared" ref="B33:C33" si="3">SUM(B22:B32)</f>
        <v>1458054</v>
      </c>
      <c r="C33" s="13">
        <f t="shared" si="3"/>
        <v>1528115</v>
      </c>
      <c r="D33" s="13">
        <f t="shared" ref="D33" si="4">SUM(D22:D32)</f>
        <v>1737041</v>
      </c>
      <c r="E33" s="13">
        <f t="shared" ref="E33:F33" si="5">SUM(E22:E32)</f>
        <v>2189216</v>
      </c>
      <c r="F33" s="13">
        <f t="shared" si="5"/>
        <v>2073606</v>
      </c>
    </row>
    <row r="34" spans="1:6" ht="14.4" x14ac:dyDescent="0.3">
      <c r="A34" s="28"/>
    </row>
    <row r="35" spans="1:6" s="4" customFormat="1" ht="14.4" x14ac:dyDescent="0.3">
      <c r="A35" s="29" t="s">
        <v>37</v>
      </c>
      <c r="B35" s="2"/>
      <c r="C35" s="2"/>
      <c r="D35" s="2"/>
      <c r="E35" s="2"/>
      <c r="F35" s="2"/>
    </row>
    <row r="36" spans="1:6" ht="14.4" x14ac:dyDescent="0.3">
      <c r="A36" s="28" t="s">
        <v>38</v>
      </c>
      <c r="B36" s="2">
        <v>198863</v>
      </c>
      <c r="C36" s="2">
        <v>293920</v>
      </c>
      <c r="D36" s="2">
        <v>367096</v>
      </c>
      <c r="E36" s="2">
        <v>587651</v>
      </c>
      <c r="F36" s="2">
        <v>454696</v>
      </c>
    </row>
    <row r="37" spans="1:6" ht="14.4" x14ac:dyDescent="0.3">
      <c r="A37" s="28" t="s">
        <v>39</v>
      </c>
      <c r="B37" s="2">
        <v>159727</v>
      </c>
      <c r="C37" s="2">
        <v>210602</v>
      </c>
      <c r="D37" s="2">
        <v>228094</v>
      </c>
      <c r="E37" s="2">
        <v>183019</v>
      </c>
      <c r="F37" s="2">
        <v>140342</v>
      </c>
    </row>
    <row r="38" spans="1:6" ht="14.4" x14ac:dyDescent="0.3">
      <c r="A38" s="28" t="s">
        <v>79</v>
      </c>
      <c r="B38" s="2">
        <v>962399</v>
      </c>
      <c r="C38" s="2">
        <v>828378</v>
      </c>
      <c r="D38" s="2">
        <v>696344</v>
      </c>
      <c r="E38" s="2">
        <v>833806</v>
      </c>
      <c r="F38" s="2">
        <v>989556</v>
      </c>
    </row>
    <row r="39" spans="1:6" ht="14.4" x14ac:dyDescent="0.3">
      <c r="A39" s="28" t="s">
        <v>40</v>
      </c>
      <c r="B39" s="2">
        <v>188</v>
      </c>
      <c r="C39" s="2">
        <v>182</v>
      </c>
      <c r="D39" s="2">
        <v>307</v>
      </c>
      <c r="E39" s="2">
        <v>476</v>
      </c>
      <c r="F39" s="2">
        <v>607</v>
      </c>
    </row>
    <row r="40" spans="1:6" ht="14.4" x14ac:dyDescent="0.3">
      <c r="A40" s="28" t="s">
        <v>32</v>
      </c>
      <c r="B40" s="2">
        <v>0</v>
      </c>
      <c r="C40" s="2">
        <v>1275</v>
      </c>
      <c r="D40" s="2">
        <v>0</v>
      </c>
      <c r="E40" s="2">
        <v>0</v>
      </c>
      <c r="F40" s="2">
        <v>0</v>
      </c>
    </row>
    <row r="41" spans="1:6" ht="14.4" x14ac:dyDescent="0.3">
      <c r="A41" s="28" t="s">
        <v>41</v>
      </c>
      <c r="B41" s="2">
        <v>12762</v>
      </c>
      <c r="C41" s="2">
        <v>14948</v>
      </c>
      <c r="D41" s="2">
        <v>27866</v>
      </c>
      <c r="E41" s="2">
        <v>21400</v>
      </c>
      <c r="F41" s="2">
        <v>10918</v>
      </c>
    </row>
    <row r="42" spans="1:6" ht="14.4" x14ac:dyDescent="0.3">
      <c r="A42" s="28" t="s">
        <v>72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</row>
    <row r="43" spans="1:6" ht="14.4" x14ac:dyDescent="0.3">
      <c r="A43" s="28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</row>
    <row r="44" spans="1:6" ht="14.4" x14ac:dyDescent="0.3">
      <c r="A44" s="30" t="s">
        <v>43</v>
      </c>
      <c r="B44" s="13">
        <f t="shared" ref="B44:C44" si="6">SUM(B36:B43)</f>
        <v>1333939</v>
      </c>
      <c r="C44" s="13">
        <f t="shared" si="6"/>
        <v>1349305</v>
      </c>
      <c r="D44" s="13">
        <f t="shared" ref="D44" si="7">SUM(D36:D43)</f>
        <v>1319707</v>
      </c>
      <c r="E44" s="13">
        <f t="shared" ref="E44:F44" si="8">SUM(E36:E43)</f>
        <v>1626352</v>
      </c>
      <c r="F44" s="13">
        <f t="shared" si="8"/>
        <v>1596119</v>
      </c>
    </row>
    <row r="45" spans="1:6" ht="14.4" x14ac:dyDescent="0.3">
      <c r="A45" s="28"/>
    </row>
    <row r="46" spans="1:6" s="4" customFormat="1" ht="14.4" x14ac:dyDescent="0.3">
      <c r="A46" s="29" t="s">
        <v>44</v>
      </c>
      <c r="B46" s="4">
        <f t="shared" ref="B46:C46" si="9">B33-B44</f>
        <v>124115</v>
      </c>
      <c r="C46" s="4">
        <f t="shared" si="9"/>
        <v>178810</v>
      </c>
      <c r="D46" s="4">
        <f t="shared" ref="D46" si="10">D33-D44</f>
        <v>417334</v>
      </c>
      <c r="E46" s="4">
        <f t="shared" ref="E46:F46" si="11">E33-E44</f>
        <v>562864</v>
      </c>
      <c r="F46" s="4">
        <f t="shared" si="11"/>
        <v>477487</v>
      </c>
    </row>
    <row r="47" spans="1:6" s="4" customFormat="1" ht="14.4" x14ac:dyDescent="0.3">
      <c r="A47" s="29" t="s">
        <v>45</v>
      </c>
      <c r="B47" s="4">
        <f t="shared" ref="B47:C47" si="12">B19+B33-B44</f>
        <v>1312709</v>
      </c>
      <c r="C47" s="4">
        <f t="shared" si="12"/>
        <v>1440162</v>
      </c>
      <c r="D47" s="4">
        <f t="shared" ref="D47" si="13">D19+D33-D44</f>
        <v>1585215</v>
      </c>
      <c r="E47" s="4">
        <f t="shared" ref="E47:F47" si="14">E19+E33-E44</f>
        <v>1656824</v>
      </c>
      <c r="F47" s="4">
        <f t="shared" si="14"/>
        <v>1518890</v>
      </c>
    </row>
    <row r="48" spans="1:6" s="4" customFormat="1" ht="14.4" x14ac:dyDescent="0.3">
      <c r="A48" s="29"/>
      <c r="B48" s="2"/>
      <c r="C48" s="2"/>
      <c r="D48" s="2"/>
      <c r="E48" s="2"/>
      <c r="F48" s="2"/>
    </row>
    <row r="49" spans="1:6" s="4" customFormat="1" ht="14.4" x14ac:dyDescent="0.3">
      <c r="A49" s="29" t="s">
        <v>46</v>
      </c>
      <c r="B49" s="2"/>
      <c r="C49" s="2"/>
      <c r="D49" s="2"/>
      <c r="E49" s="2"/>
      <c r="F49" s="2"/>
    </row>
    <row r="50" spans="1:6" ht="14.4" x14ac:dyDescent="0.3">
      <c r="A50" s="28" t="s">
        <v>79</v>
      </c>
      <c r="B50" s="2">
        <v>53204</v>
      </c>
      <c r="C50" s="2">
        <v>57417</v>
      </c>
      <c r="D50" s="2">
        <v>56559</v>
      </c>
      <c r="E50" s="2">
        <v>35720</v>
      </c>
      <c r="F50" s="2">
        <v>34436</v>
      </c>
    </row>
    <row r="51" spans="1:6" ht="14.4" x14ac:dyDescent="0.3">
      <c r="A51" s="28" t="s">
        <v>47</v>
      </c>
      <c r="B51" s="2">
        <v>19870</v>
      </c>
      <c r="C51" s="2">
        <v>32129</v>
      </c>
      <c r="D51" s="2">
        <v>40666</v>
      </c>
      <c r="E51" s="2">
        <v>33892</v>
      </c>
      <c r="F51" s="2">
        <v>9625</v>
      </c>
    </row>
    <row r="52" spans="1:6" ht="14.4" x14ac:dyDescent="0.3">
      <c r="A52" s="30" t="s">
        <v>48</v>
      </c>
      <c r="B52" s="13">
        <f t="shared" ref="B52:C52" si="15">SUM(B50:B51)</f>
        <v>73074</v>
      </c>
      <c r="C52" s="13">
        <f t="shared" si="15"/>
        <v>89546</v>
      </c>
      <c r="D52" s="13">
        <f t="shared" ref="D52" si="16">SUM(D50:D51)</f>
        <v>97225</v>
      </c>
      <c r="E52" s="13">
        <f t="shared" ref="E52:F52" si="17">SUM(E50:E51)</f>
        <v>69612</v>
      </c>
      <c r="F52" s="13">
        <f t="shared" si="17"/>
        <v>44061</v>
      </c>
    </row>
    <row r="53" spans="1:6" ht="14.4" x14ac:dyDescent="0.3">
      <c r="A53" s="30"/>
    </row>
    <row r="54" spans="1:6" s="4" customFormat="1" ht="15" thickBot="1" x14ac:dyDescent="0.35">
      <c r="A54" s="31" t="s">
        <v>49</v>
      </c>
      <c r="B54" s="14">
        <f t="shared" ref="B54:C54" si="18">B47-B52</f>
        <v>1239635</v>
      </c>
      <c r="C54" s="14">
        <f t="shared" si="18"/>
        <v>1350616</v>
      </c>
      <c r="D54" s="14">
        <f t="shared" ref="D54" si="19">D47-D52</f>
        <v>1487990</v>
      </c>
      <c r="E54" s="14">
        <f t="shared" ref="E54:F54" si="20">E47-E52</f>
        <v>1587212</v>
      </c>
      <c r="F54" s="14">
        <f t="shared" si="20"/>
        <v>1474829</v>
      </c>
    </row>
    <row r="55" spans="1:6" ht="14.4" x14ac:dyDescent="0.3">
      <c r="A55" s="28"/>
    </row>
    <row r="56" spans="1:6" s="4" customFormat="1" ht="14.4" x14ac:dyDescent="0.3">
      <c r="A56" s="29" t="s">
        <v>50</v>
      </c>
      <c r="B56" s="2"/>
      <c r="C56" s="2"/>
      <c r="D56" s="2"/>
      <c r="E56" s="2"/>
      <c r="F56" s="2"/>
    </row>
    <row r="57" spans="1:6" ht="14.4" x14ac:dyDescent="0.3">
      <c r="A57" s="28" t="s">
        <v>51</v>
      </c>
    </row>
    <row r="58" spans="1:6" ht="14.4" x14ac:dyDescent="0.3">
      <c r="A58" s="30" t="s">
        <v>52</v>
      </c>
      <c r="B58" s="2">
        <v>6329</v>
      </c>
      <c r="C58" s="2">
        <v>6329</v>
      </c>
      <c r="D58" s="2">
        <v>6329</v>
      </c>
      <c r="E58" s="2">
        <v>6329</v>
      </c>
      <c r="F58" s="2">
        <v>6329</v>
      </c>
    </row>
    <row r="59" spans="1:6" ht="14.4" x14ac:dyDescent="0.3">
      <c r="A59" s="30" t="s">
        <v>73</v>
      </c>
      <c r="B59" s="2">
        <v>-13305</v>
      </c>
      <c r="C59" s="2">
        <v>-13305</v>
      </c>
      <c r="D59" s="2">
        <v>-13305</v>
      </c>
      <c r="E59" s="2">
        <v>-13305</v>
      </c>
      <c r="F59" s="2">
        <v>-13305</v>
      </c>
    </row>
    <row r="60" spans="1:6" ht="14.4" x14ac:dyDescent="0.3">
      <c r="A60" s="30" t="s">
        <v>53</v>
      </c>
      <c r="B60" s="2">
        <v>1202240</v>
      </c>
      <c r="C60" s="2">
        <v>1272702</v>
      </c>
      <c r="D60" s="2">
        <v>1412964</v>
      </c>
      <c r="E60" s="2">
        <v>1522981</v>
      </c>
      <c r="F60" s="2">
        <v>1408556</v>
      </c>
    </row>
    <row r="61" spans="1:6" ht="14.4" x14ac:dyDescent="0.3">
      <c r="A61" s="30" t="s">
        <v>54</v>
      </c>
      <c r="B61" s="2">
        <v>0</v>
      </c>
    </row>
    <row r="62" spans="1:6" ht="14.4" x14ac:dyDescent="0.3">
      <c r="A62" s="30"/>
      <c r="B62" s="13">
        <f t="shared" ref="B62:C62" si="21">SUM(B58:B61)</f>
        <v>1195264</v>
      </c>
      <c r="C62" s="13">
        <f t="shared" si="21"/>
        <v>1265726</v>
      </c>
      <c r="D62" s="13">
        <f t="shared" ref="D62" si="22">SUM(D58:D61)</f>
        <v>1405988</v>
      </c>
      <c r="E62" s="13">
        <f t="shared" ref="E62:F62" si="23">SUM(E58:E61)</f>
        <v>1516005</v>
      </c>
      <c r="F62" s="13">
        <f t="shared" si="23"/>
        <v>1401580</v>
      </c>
    </row>
    <row r="63" spans="1:6" ht="14.4" x14ac:dyDescent="0.3">
      <c r="A63" s="30" t="s">
        <v>69</v>
      </c>
      <c r="B63" s="2">
        <v>44371</v>
      </c>
      <c r="C63" s="2">
        <v>84890</v>
      </c>
      <c r="D63" s="2">
        <v>82002</v>
      </c>
      <c r="E63" s="2">
        <v>71207</v>
      </c>
      <c r="F63" s="2">
        <v>73249</v>
      </c>
    </row>
    <row r="64" spans="1:6" s="4" customFormat="1" ht="15" thickBot="1" x14ac:dyDescent="0.35">
      <c r="A64" s="32" t="s">
        <v>55</v>
      </c>
      <c r="B64" s="15">
        <f t="shared" ref="B64:C64" si="24">SUM(B62:B63)</f>
        <v>1239635</v>
      </c>
      <c r="C64" s="15">
        <f t="shared" si="24"/>
        <v>1350616</v>
      </c>
      <c r="D64" s="15">
        <f t="shared" ref="D64" si="25">SUM(D62:D63)</f>
        <v>1487990</v>
      </c>
      <c r="E64" s="15">
        <f t="shared" ref="E64:F64" si="26">SUM(E62:E63)</f>
        <v>1587212</v>
      </c>
      <c r="F64" s="15">
        <f t="shared" si="26"/>
        <v>1474829</v>
      </c>
    </row>
    <row r="65" spans="1:1" ht="14.4" x14ac:dyDescent="0.3">
      <c r="A65" s="1" t="s">
        <v>85</v>
      </c>
    </row>
    <row r="66" spans="1:1" ht="18" customHeight="1" x14ac:dyDescent="0.3">
      <c r="A66" s="1" t="s">
        <v>86</v>
      </c>
    </row>
  </sheetData>
  <phoneticPr fontId="8" type="noConversion"/>
  <printOptions horizontalCentered="1"/>
  <pageMargins left="0.7" right="0.7" top="0.75" bottom="0.75" header="0.3" footer="0.3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showGridLines="0" tabSelected="1" zoomScale="80" zoomScaleNormal="80" workbookViewId="0">
      <selection activeCell="I21" sqref="I21"/>
    </sheetView>
  </sheetViews>
  <sheetFormatPr defaultColWidth="12.88671875" defaultRowHeight="18" customHeight="1" x14ac:dyDescent="0.3"/>
  <cols>
    <col min="1" max="1" width="47.5546875" style="1" customWidth="1"/>
    <col min="2" max="16384" width="12.88671875" style="2"/>
  </cols>
  <sheetData>
    <row r="1" spans="1:6" ht="18" customHeight="1" x14ac:dyDescent="0.35">
      <c r="A1" s="22" t="s">
        <v>64</v>
      </c>
    </row>
    <row r="2" spans="1:6" ht="18" customHeight="1" x14ac:dyDescent="0.35">
      <c r="A2" s="23" t="s">
        <v>67</v>
      </c>
    </row>
    <row r="3" spans="1:6" ht="18" customHeight="1" thickBot="1" x14ac:dyDescent="0.45">
      <c r="A3" s="12"/>
    </row>
    <row r="4" spans="1:6" ht="14.4" x14ac:dyDescent="0.3">
      <c r="A4" s="25"/>
      <c r="B4" s="17" t="s">
        <v>74</v>
      </c>
      <c r="C4" s="17" t="s">
        <v>75</v>
      </c>
      <c r="D4" s="17" t="s">
        <v>87</v>
      </c>
      <c r="E4" s="17" t="s">
        <v>88</v>
      </c>
      <c r="F4" s="17" t="s">
        <v>89</v>
      </c>
    </row>
    <row r="5" spans="1:6" ht="14.4" x14ac:dyDescent="0.3">
      <c r="A5" s="26"/>
      <c r="B5" s="3" t="s">
        <v>80</v>
      </c>
      <c r="C5" s="3"/>
      <c r="D5" s="3"/>
      <c r="E5" s="3"/>
      <c r="F5" s="3"/>
    </row>
    <row r="6" spans="1:6" ht="14.4" x14ac:dyDescent="0.3">
      <c r="A6" s="26"/>
      <c r="B6" s="3" t="s">
        <v>63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14.4" x14ac:dyDescent="0.3">
      <c r="A7" s="27"/>
      <c r="B7" s="18" t="s">
        <v>0</v>
      </c>
      <c r="C7" s="18" t="s">
        <v>0</v>
      </c>
      <c r="D7" s="18" t="s">
        <v>0</v>
      </c>
      <c r="E7" s="18" t="s">
        <v>0</v>
      </c>
      <c r="F7" s="18" t="s">
        <v>0</v>
      </c>
    </row>
    <row r="8" spans="1:6" ht="18" customHeight="1" x14ac:dyDescent="0.3">
      <c r="A8" s="28" t="s">
        <v>56</v>
      </c>
      <c r="B8" s="2">
        <v>-45043</v>
      </c>
      <c r="C8" s="2">
        <v>358843</v>
      </c>
      <c r="D8" s="2">
        <v>450177</v>
      </c>
      <c r="E8" s="2">
        <v>94913</v>
      </c>
      <c r="F8" s="2">
        <v>-215071</v>
      </c>
    </row>
    <row r="9" spans="1:6" ht="18" customHeight="1" x14ac:dyDescent="0.3">
      <c r="A9" s="28" t="s">
        <v>57</v>
      </c>
      <c r="B9" s="2">
        <v>-35289</v>
      </c>
      <c r="C9" s="2">
        <v>-116552</v>
      </c>
      <c r="D9" s="2">
        <v>-24581</v>
      </c>
      <c r="E9" s="2">
        <v>-92216</v>
      </c>
      <c r="F9" s="2">
        <v>-29360</v>
      </c>
    </row>
    <row r="10" spans="1:6" ht="18" customHeight="1" x14ac:dyDescent="0.3">
      <c r="A10" s="28" t="s">
        <v>58</v>
      </c>
      <c r="B10" s="2">
        <v>99845</v>
      </c>
      <c r="C10" s="2">
        <v>-150236</v>
      </c>
      <c r="D10" s="2">
        <v>-204383</v>
      </c>
      <c r="E10" s="2">
        <v>-15601</v>
      </c>
      <c r="F10" s="2">
        <v>61379</v>
      </c>
    </row>
    <row r="11" spans="1:6" ht="18" customHeight="1" x14ac:dyDescent="0.3">
      <c r="A11" s="28" t="s">
        <v>59</v>
      </c>
      <c r="B11" s="2">
        <f t="shared" ref="B11:C11" si="0">SUM(B8:B10)</f>
        <v>19513</v>
      </c>
      <c r="C11" s="2">
        <f t="shared" si="0"/>
        <v>92055</v>
      </c>
      <c r="D11" s="2">
        <f t="shared" ref="D11" si="1">SUM(D8:D10)</f>
        <v>221213</v>
      </c>
      <c r="E11" s="2">
        <f t="shared" ref="E11:F11" si="2">SUM(E8:E10)</f>
        <v>-12904</v>
      </c>
      <c r="F11" s="2">
        <f t="shared" si="2"/>
        <v>-183052</v>
      </c>
    </row>
    <row r="12" spans="1:6" ht="18" customHeight="1" x14ac:dyDescent="0.3">
      <c r="A12" s="28" t="s">
        <v>60</v>
      </c>
      <c r="B12" s="2">
        <v>147039</v>
      </c>
      <c r="C12" s="2">
        <v>166882</v>
      </c>
      <c r="D12" s="2">
        <v>249213</v>
      </c>
      <c r="E12" s="2">
        <v>467469</v>
      </c>
      <c r="F12" s="2">
        <v>454812</v>
      </c>
    </row>
    <row r="13" spans="1:6" ht="18" customHeight="1" x14ac:dyDescent="0.3">
      <c r="A13" s="28" t="s">
        <v>61</v>
      </c>
      <c r="B13" s="2">
        <v>330</v>
      </c>
      <c r="C13" s="2">
        <v>-9724</v>
      </c>
      <c r="D13" s="2">
        <v>-2957</v>
      </c>
      <c r="E13" s="2">
        <v>247</v>
      </c>
      <c r="F13" s="2">
        <v>-17286</v>
      </c>
    </row>
    <row r="14" spans="1:6" ht="18" customHeight="1" thickBot="1" x14ac:dyDescent="0.35">
      <c r="A14" s="33" t="s">
        <v>62</v>
      </c>
      <c r="B14" s="11">
        <f t="shared" ref="B14:C14" si="3">SUM(B11:B13)</f>
        <v>166882</v>
      </c>
      <c r="C14" s="11">
        <f t="shared" si="3"/>
        <v>249213</v>
      </c>
      <c r="D14" s="11">
        <f t="shared" ref="D14" si="4">SUM(D11:D13)</f>
        <v>467469</v>
      </c>
      <c r="E14" s="11">
        <f t="shared" ref="E14:F14" si="5">SUM(E11:E13)</f>
        <v>454812</v>
      </c>
      <c r="F14" s="11">
        <f t="shared" si="5"/>
        <v>254474</v>
      </c>
    </row>
    <row r="15" spans="1:6" ht="18" customHeight="1" x14ac:dyDescent="0.3">
      <c r="A15" s="1" t="s">
        <v>81</v>
      </c>
    </row>
    <row r="16" spans="1:6" ht="18" customHeight="1" x14ac:dyDescent="0.3">
      <c r="A16" s="1" t="s">
        <v>82</v>
      </c>
    </row>
  </sheetData>
  <phoneticPr fontId="8" type="noConversion"/>
  <printOptions horizontalCentered="1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 Chan</cp:lastModifiedBy>
  <cp:lastPrinted>2022-04-25T03:48:47Z</cp:lastPrinted>
  <dcterms:created xsi:type="dcterms:W3CDTF">2014-11-03T01:12:22Z</dcterms:created>
  <dcterms:modified xsi:type="dcterms:W3CDTF">2025-04-28T07:35:51Z</dcterms:modified>
</cp:coreProperties>
</file>