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ingdom NASAR\SynologyDrive\Website update 2017may\Website\"/>
    </mc:Choice>
  </mc:AlternateContent>
  <bookViews>
    <workbookView xWindow="0" yWindow="0" windowWidth="23976" windowHeight="2760"/>
  </bookViews>
  <sheets>
    <sheet name="PL" sheetId="2" r:id="rId1"/>
    <sheet name="BS" sheetId="3" r:id="rId2"/>
    <sheet name="CF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4" l="1"/>
  <c r="J13" i="4"/>
  <c r="K10" i="4"/>
  <c r="J10" i="4"/>
  <c r="K60" i="3"/>
  <c r="K62" i="3" s="1"/>
  <c r="J60" i="3"/>
  <c r="J62" i="3" s="1"/>
  <c r="K50" i="3"/>
  <c r="J50" i="3"/>
  <c r="K42" i="3"/>
  <c r="J42" i="3"/>
  <c r="K31" i="3"/>
  <c r="K44" i="3" s="1"/>
  <c r="J31" i="3"/>
  <c r="J44" i="3" s="1"/>
  <c r="K17" i="3"/>
  <c r="K45" i="3" s="1"/>
  <c r="K52" i="3" s="1"/>
  <c r="J17" i="3"/>
  <c r="J45" i="3" s="1"/>
  <c r="J52" i="3" s="1"/>
  <c r="B17" i="3"/>
  <c r="K9" i="2"/>
  <c r="J9" i="2"/>
  <c r="J10" i="2" l="1"/>
  <c r="J17" i="2" s="1"/>
  <c r="K10" i="2"/>
  <c r="K17" i="2" s="1"/>
  <c r="I10" i="4"/>
  <c r="I13" i="4" s="1"/>
  <c r="I60" i="3"/>
  <c r="I62" i="3" s="1"/>
  <c r="I50" i="3"/>
  <c r="I42" i="3"/>
  <c r="I31" i="3"/>
  <c r="I17" i="3"/>
  <c r="E62" i="3"/>
  <c r="F62" i="3"/>
  <c r="C60" i="3"/>
  <c r="C62" i="3" s="1"/>
  <c r="D60" i="3"/>
  <c r="D62" i="3" s="1"/>
  <c r="E60" i="3"/>
  <c r="F60" i="3"/>
  <c r="G60" i="3"/>
  <c r="G62" i="3" s="1"/>
  <c r="H60" i="3"/>
  <c r="H62" i="3" s="1"/>
  <c r="B60" i="3"/>
  <c r="B62" i="3" s="1"/>
  <c r="I9" i="2"/>
  <c r="H23" i="2"/>
  <c r="G23" i="2"/>
  <c r="F23" i="2"/>
  <c r="E23" i="2"/>
  <c r="D23" i="2"/>
  <c r="C23" i="2"/>
  <c r="B23" i="2"/>
  <c r="I44" i="3" l="1"/>
  <c r="I45" i="3"/>
  <c r="I52" i="3" s="1"/>
  <c r="K20" i="2"/>
  <c r="K19" i="2"/>
  <c r="J20" i="2"/>
  <c r="J19" i="2"/>
  <c r="I10" i="2"/>
  <c r="I17" i="2" s="1"/>
  <c r="J23" i="2" l="1"/>
  <c r="J21" i="2"/>
  <c r="K23" i="2"/>
  <c r="K21" i="2"/>
  <c r="I19" i="2"/>
  <c r="I20" i="2"/>
  <c r="I23" i="2" l="1"/>
  <c r="I21" i="2"/>
  <c r="B10" i="4" l="1"/>
  <c r="B13" i="4" s="1"/>
  <c r="C10" i="4"/>
  <c r="C13" i="4" s="1"/>
  <c r="C17" i="3"/>
  <c r="B31" i="3"/>
  <c r="B45" i="3" s="1"/>
  <c r="C31" i="3"/>
  <c r="B42" i="3"/>
  <c r="C42" i="3"/>
  <c r="C44" i="3"/>
  <c r="B50" i="3"/>
  <c r="C50" i="3"/>
  <c r="B9" i="2"/>
  <c r="C9" i="2"/>
  <c r="B10" i="2"/>
  <c r="B17" i="2" s="1"/>
  <c r="C10" i="2"/>
  <c r="C17" i="2" s="1"/>
  <c r="H10" i="4"/>
  <c r="H13" i="4" s="1"/>
  <c r="H50" i="3"/>
  <c r="H42" i="3"/>
  <c r="H31" i="3"/>
  <c r="H17" i="3"/>
  <c r="H9" i="2"/>
  <c r="B44" i="3" l="1"/>
  <c r="B52" i="3"/>
  <c r="C45" i="3"/>
  <c r="C52" i="3" s="1"/>
  <c r="C19" i="2"/>
  <c r="C20" i="2"/>
  <c r="B20" i="2"/>
  <c r="B19" i="2"/>
  <c r="H44" i="3"/>
  <c r="H45" i="3"/>
  <c r="H52" i="3" s="1"/>
  <c r="H10" i="2"/>
  <c r="H17" i="2" s="1"/>
  <c r="G10" i="4"/>
  <c r="G13" i="4" s="1"/>
  <c r="G50" i="3"/>
  <c r="G42" i="3"/>
  <c r="G31" i="3"/>
  <c r="G17" i="3"/>
  <c r="G9" i="2"/>
  <c r="G10" i="2" s="1"/>
  <c r="G17" i="2" s="1"/>
  <c r="B21" i="2" l="1"/>
  <c r="C21" i="2"/>
  <c r="H19" i="2"/>
  <c r="H20" i="2"/>
  <c r="G45" i="3"/>
  <c r="G52" i="3" s="1"/>
  <c r="G44" i="3"/>
  <c r="G20" i="2"/>
  <c r="G19" i="2"/>
  <c r="F10" i="4"/>
  <c r="F13" i="4" s="1"/>
  <c r="E10" i="4"/>
  <c r="E13" i="4" s="1"/>
  <c r="D10" i="4"/>
  <c r="D13" i="4" s="1"/>
  <c r="F50" i="3"/>
  <c r="E50" i="3"/>
  <c r="D50" i="3"/>
  <c r="F42" i="3"/>
  <c r="E42" i="3"/>
  <c r="D42" i="3"/>
  <c r="F31" i="3"/>
  <c r="E31" i="3"/>
  <c r="D31" i="3"/>
  <c r="F17" i="3"/>
  <c r="E17" i="3"/>
  <c r="D17" i="3"/>
  <c r="F9" i="2"/>
  <c r="E9" i="2"/>
  <c r="E10" i="2" s="1"/>
  <c r="E17" i="2" s="1"/>
  <c r="D9" i="2"/>
  <c r="H21" i="2" l="1"/>
  <c r="D45" i="3"/>
  <c r="D52" i="3" s="1"/>
  <c r="G21" i="2"/>
  <c r="F45" i="3"/>
  <c r="F52" i="3" s="1"/>
  <c r="D44" i="3"/>
  <c r="E44" i="3"/>
  <c r="E45" i="3"/>
  <c r="E52" i="3" s="1"/>
  <c r="F44" i="3"/>
  <c r="E20" i="2"/>
  <c r="E19" i="2"/>
  <c r="D10" i="2"/>
  <c r="D17" i="2" s="1"/>
  <c r="F10" i="2"/>
  <c r="F17" i="2" s="1"/>
  <c r="E21" i="2" l="1"/>
  <c r="F20" i="2"/>
  <c r="F19" i="2"/>
  <c r="D20" i="2"/>
  <c r="D19" i="2"/>
  <c r="D21" i="2" l="1"/>
  <c r="F21" i="2"/>
</calcChain>
</file>

<file path=xl/sharedStrings.xml><?xml version="1.0" encoding="utf-8"?>
<sst xmlns="http://schemas.openxmlformats.org/spreadsheetml/2006/main" count="181" uniqueCount="88">
  <si>
    <t>FY2009</t>
  </si>
  <si>
    <t>FY2010</t>
  </si>
  <si>
    <t>FY2011</t>
  </si>
  <si>
    <t>FY2012</t>
  </si>
  <si>
    <t>FY2013</t>
  </si>
  <si>
    <t>RMB'000</t>
  </si>
  <si>
    <t>REVENUE</t>
  </si>
  <si>
    <t>Cost of sales</t>
  </si>
  <si>
    <t xml:space="preserve">Gross profit </t>
  </si>
  <si>
    <t>Gross margin (%)</t>
  </si>
  <si>
    <t xml:space="preserve">Other income and gains </t>
  </si>
  <si>
    <t>Selling and distribution costs</t>
  </si>
  <si>
    <t xml:space="preserve">Administrative expenses </t>
  </si>
  <si>
    <t xml:space="preserve">Other expenses </t>
  </si>
  <si>
    <t xml:space="preserve">Finance costs </t>
  </si>
  <si>
    <t>Share of profits and losses of an associate</t>
  </si>
  <si>
    <t xml:space="preserve">PROFIT/(LOSS) BEFORE TAX </t>
  </si>
  <si>
    <t xml:space="preserve">Income tax (expense)/credit </t>
  </si>
  <si>
    <t>Effective tax rate (%)</t>
  </si>
  <si>
    <t>Net margin (%)</t>
  </si>
  <si>
    <t>Attributable to:</t>
  </si>
  <si>
    <t>Owners of the parent</t>
  </si>
  <si>
    <t>NON-CURRENT ASSETS</t>
  </si>
  <si>
    <t>Property, plant and equipment</t>
  </si>
  <si>
    <t>Investment property</t>
  </si>
  <si>
    <t>Prepaid land lease payments</t>
  </si>
  <si>
    <t>Interest in an associate</t>
  </si>
  <si>
    <t>Prepayment for equipment</t>
  </si>
  <si>
    <t>Deferred tax assets</t>
  </si>
  <si>
    <t>Total non-current assets</t>
  </si>
  <si>
    <t>CURRENT ASSETS</t>
  </si>
  <si>
    <t>Inventories</t>
  </si>
  <si>
    <t>Trade and notes receivables</t>
  </si>
  <si>
    <t>Prepayments, deposits and other receivables</t>
  </si>
  <si>
    <t>Biological assets</t>
  </si>
  <si>
    <t>Prepaid income tax</t>
  </si>
  <si>
    <t>Due from a related company</t>
  </si>
  <si>
    <t>Derivative financial instruments</t>
  </si>
  <si>
    <t>Pledged deposits</t>
  </si>
  <si>
    <t>Fixed deposits</t>
  </si>
  <si>
    <t>Cash and cash equivalents</t>
  </si>
  <si>
    <t>Total current assets</t>
  </si>
  <si>
    <t>CURRENT LIABILITIES</t>
  </si>
  <si>
    <t>Trade payables</t>
  </si>
  <si>
    <t>Other payables and accruals</t>
  </si>
  <si>
    <t>Interest-bearing bank loans</t>
  </si>
  <si>
    <t>Dividend payable</t>
  </si>
  <si>
    <t>Tax payable</t>
  </si>
  <si>
    <t>Amount due to a related party</t>
  </si>
  <si>
    <t>Total current liabilities</t>
  </si>
  <si>
    <t>NET CURRENT ASSETS</t>
  </si>
  <si>
    <t>TOTAL ASSETS LESS CURRENT LIABILITIES</t>
  </si>
  <si>
    <t>NON-CURRENT LIABILITIES</t>
  </si>
  <si>
    <t>Bank loan</t>
  </si>
  <si>
    <t>Deferred tax liabilities</t>
  </si>
  <si>
    <t>Total non-current liabilities</t>
  </si>
  <si>
    <t>Net assets</t>
  </si>
  <si>
    <t>EQUITY</t>
  </si>
  <si>
    <t>Equity attributable to owners of the parent</t>
  </si>
  <si>
    <t>Issued capital</t>
  </si>
  <si>
    <t>Reserves</t>
  </si>
  <si>
    <t>Proposed final dividend</t>
  </si>
  <si>
    <t>Total equity</t>
  </si>
  <si>
    <t>Net Cash from operating activities</t>
  </si>
  <si>
    <t>Net Cash used in investing activities</t>
  </si>
  <si>
    <t>Net Cash from/ used in financing activities</t>
  </si>
  <si>
    <t>Net increase/(decrease) in cashflow</t>
  </si>
  <si>
    <t>Cash at the beginning of the year</t>
  </si>
  <si>
    <t>Effect on exchange rate changes</t>
    <phoneticPr fontId="0" type="noConversion"/>
  </si>
  <si>
    <t>Cash at the end of the year</t>
  </si>
  <si>
    <t>Audited</t>
  </si>
  <si>
    <t>KINGDOM HOLDINGS LIMITED (528 HK)</t>
  </si>
  <si>
    <t>PROFIT/(LOSS) FOR THE YEAR / PERIOD</t>
  </si>
  <si>
    <t>BALANCE SHEETS FOR YEAR ENDING 31 DECEMBER</t>
  </si>
  <si>
    <t>CASH FLOW STATEMENTS FOR YEAR ENDING 31 DECEMBER</t>
  </si>
  <si>
    <t>INCOME STATEMENTS FOR YEAR ENDING 31 DECEMBER</t>
  </si>
  <si>
    <t>FY2014</t>
    <phoneticPr fontId="8" type="noConversion"/>
  </si>
  <si>
    <t>FY2015</t>
  </si>
  <si>
    <t>-</t>
    <phoneticPr fontId="8" type="noConversion"/>
  </si>
  <si>
    <t>FY2016</t>
  </si>
  <si>
    <t>Non-controlling interests</t>
  </si>
  <si>
    <t>FY2017</t>
  </si>
  <si>
    <t>FY2018</t>
  </si>
  <si>
    <t>Other non-current assets</t>
    <phoneticPr fontId="8" type="noConversion"/>
  </si>
  <si>
    <t>Other intangible asset</t>
    <phoneticPr fontId="8" type="noConversion"/>
  </si>
  <si>
    <t>Other current assets</t>
    <phoneticPr fontId="8" type="noConversion"/>
  </si>
  <si>
    <t>Other current liability</t>
    <phoneticPr fontId="8" type="noConversion"/>
  </si>
  <si>
    <t>Treasury shares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</si>
</sst>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(* #,##0.00_);_(* \(#,##0.00\);_(* &quot;-&quot;??_);_(@_)"/>
    <numFmt numFmtId="177" formatCode="_(* #,##0_);_(* \(#,##0\);_(* &quot;-&quot;??_);_(@_)"/>
    <numFmt numFmtId="178" formatCode="0.0%"/>
  </numFmts>
  <fonts count="9">
    <font>
      <sz val="10"/>
      <name val="Arial"/>
      <family val="2"/>
    </font>
    <font>
      <sz val="10"/>
      <name val="Arial"/>
      <family val="2"/>
    </font>
    <font>
      <sz val="11"/>
      <name val="新細明體"/>
      <family val="2"/>
      <scheme val="minor"/>
    </font>
    <font>
      <b/>
      <sz val="16"/>
      <name val="新細明體"/>
      <family val="2"/>
      <scheme val="minor"/>
    </font>
    <font>
      <sz val="11"/>
      <name val="新細明體"/>
      <family val="1"/>
      <scheme val="minor"/>
    </font>
    <font>
      <b/>
      <sz val="11"/>
      <name val="新細明體"/>
      <family val="2"/>
      <scheme val="minor"/>
    </font>
    <font>
      <i/>
      <sz val="11"/>
      <name val="新細明體"/>
      <family val="2"/>
      <scheme val="minor"/>
    </font>
    <font>
      <b/>
      <sz val="14"/>
      <name val="新細明體"/>
      <family val="2"/>
      <scheme val="minor"/>
    </font>
    <font>
      <sz val="9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77" fontId="2" fillId="0" borderId="0" xfId="1" applyNumberFormat="1" applyFont="1" applyAlignment="1">
      <alignment horizontal="left"/>
    </xf>
    <xf numFmtId="177" fontId="2" fillId="0" borderId="0" xfId="1" applyNumberFormat="1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77" fontId="5" fillId="0" borderId="0" xfId="1" applyNumberFormat="1" applyFont="1" applyAlignment="1">
      <alignment horizontal="right"/>
    </xf>
    <xf numFmtId="177" fontId="2" fillId="0" borderId="2" xfId="1" applyNumberFormat="1" applyFont="1" applyBorder="1" applyAlignment="1">
      <alignment horizontal="right"/>
    </xf>
    <xf numFmtId="178" fontId="6" fillId="0" borderId="0" xfId="2" applyNumberFormat="1" applyFont="1" applyAlignment="1">
      <alignment horizontal="right"/>
    </xf>
    <xf numFmtId="177" fontId="6" fillId="0" borderId="0" xfId="1" applyNumberFormat="1" applyFont="1" applyAlignment="1">
      <alignment horizontal="right"/>
    </xf>
    <xf numFmtId="177" fontId="2" fillId="0" borderId="0" xfId="1" applyNumberFormat="1" applyFont="1" applyBorder="1" applyAlignment="1">
      <alignment horizontal="right"/>
    </xf>
    <xf numFmtId="178" fontId="6" fillId="0" borderId="0" xfId="2" applyNumberFormat="1" applyFont="1" applyBorder="1" applyAlignment="1">
      <alignment horizontal="right"/>
    </xf>
    <xf numFmtId="177" fontId="5" fillId="0" borderId="3" xfId="1" applyNumberFormat="1" applyFont="1" applyBorder="1" applyAlignment="1">
      <alignment horizontal="right"/>
    </xf>
    <xf numFmtId="177" fontId="2" fillId="0" borderId="4" xfId="1" applyNumberFormat="1" applyFont="1" applyBorder="1" applyAlignment="1">
      <alignment horizontal="right"/>
    </xf>
    <xf numFmtId="177" fontId="3" fillId="0" borderId="0" xfId="1" applyNumberFormat="1" applyFont="1" applyAlignment="1">
      <alignment horizontal="left"/>
    </xf>
    <xf numFmtId="177" fontId="2" fillId="0" borderId="3" xfId="1" applyNumberFormat="1" applyFont="1" applyBorder="1" applyAlignment="1">
      <alignment horizontal="right"/>
    </xf>
    <xf numFmtId="177" fontId="5" fillId="0" borderId="4" xfId="1" applyNumberFormat="1" applyFont="1" applyBorder="1" applyAlignment="1">
      <alignment horizontal="right"/>
    </xf>
    <xf numFmtId="177" fontId="5" fillId="0" borderId="5" xfId="1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2" fillId="0" borderId="0" xfId="0" applyFont="1" applyFill="1"/>
    <xf numFmtId="0" fontId="2" fillId="0" borderId="2" xfId="0" applyFont="1" applyFill="1" applyBorder="1"/>
    <xf numFmtId="0" fontId="2" fillId="0" borderId="3" xfId="0" applyFont="1" applyFill="1" applyBorder="1"/>
    <xf numFmtId="49" fontId="7" fillId="0" borderId="0" xfId="1" applyNumberFormat="1" applyFont="1" applyAlignment="1">
      <alignment horizontal="left"/>
    </xf>
    <xf numFmtId="49" fontId="7" fillId="0" borderId="0" xfId="1" applyNumberFormat="1" applyFont="1" applyAlignment="1"/>
    <xf numFmtId="0" fontId="2" fillId="0" borderId="0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right"/>
    </xf>
    <xf numFmtId="49" fontId="2" fillId="0" borderId="0" xfId="1" applyNumberFormat="1" applyFont="1" applyFill="1" applyAlignment="1">
      <alignment horizontal="left"/>
    </xf>
    <xf numFmtId="49" fontId="5" fillId="0" borderId="0" xfId="1" applyNumberFormat="1" applyFont="1" applyFill="1" applyAlignment="1">
      <alignment horizontal="left"/>
    </xf>
    <xf numFmtId="49" fontId="2" fillId="0" borderId="0" xfId="1" applyNumberFormat="1" applyFont="1" applyFill="1" applyAlignment="1">
      <alignment horizontal="left" indent="1"/>
    </xf>
    <xf numFmtId="49" fontId="5" fillId="0" borderId="0" xfId="1" applyNumberFormat="1" applyFont="1" applyFill="1" applyBorder="1" applyAlignment="1">
      <alignment horizontal="left"/>
    </xf>
    <xf numFmtId="49" fontId="5" fillId="0" borderId="4" xfId="1" applyNumberFormat="1" applyFont="1" applyFill="1" applyBorder="1" applyAlignment="1">
      <alignment horizontal="left"/>
    </xf>
    <xf numFmtId="49" fontId="2" fillId="0" borderId="4" xfId="1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49" fontId="2" fillId="0" borderId="4" xfId="1" applyNumberFormat="1" applyFont="1" applyBorder="1" applyAlignment="1">
      <alignment horizontal="left" indent="1"/>
    </xf>
  </cellXfs>
  <cellStyles count="3">
    <cellStyle name="百分比" xfId="2" builtinId="5"/>
    <cellStyle name="千分位" xfId="1" builtinId="3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topLeftCell="A4" zoomScale="80" zoomScaleNormal="80" workbookViewId="0">
      <selection activeCell="M6" sqref="M6"/>
    </sheetView>
  </sheetViews>
  <sheetFormatPr defaultColWidth="12.88671875" defaultRowHeight="18" customHeight="1"/>
  <cols>
    <col min="1" max="1" width="45.44140625" style="1" customWidth="1"/>
    <col min="2" max="16384" width="12.88671875" style="2"/>
  </cols>
  <sheetData>
    <row r="1" spans="1:11" ht="18" customHeight="1">
      <c r="A1" s="22" t="s">
        <v>71</v>
      </c>
    </row>
    <row r="2" spans="1:11" ht="18" customHeight="1">
      <c r="A2" s="23" t="s">
        <v>75</v>
      </c>
    </row>
    <row r="3" spans="1:11" ht="18" customHeight="1" thickBot="1">
      <c r="A3" s="23"/>
    </row>
    <row r="4" spans="1:11" ht="15">
      <c r="A4" s="16"/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76</v>
      </c>
      <c r="H4" s="17" t="s">
        <v>77</v>
      </c>
      <c r="I4" s="17" t="s">
        <v>79</v>
      </c>
      <c r="J4" s="17" t="s">
        <v>81</v>
      </c>
      <c r="K4" s="17" t="s">
        <v>82</v>
      </c>
    </row>
    <row r="5" spans="1:11" ht="15">
      <c r="A5" s="24"/>
      <c r="B5" s="3" t="s">
        <v>70</v>
      </c>
      <c r="C5" s="3" t="s">
        <v>70</v>
      </c>
      <c r="D5" s="3" t="s">
        <v>70</v>
      </c>
      <c r="E5" s="3" t="s">
        <v>70</v>
      </c>
      <c r="F5" s="3" t="s">
        <v>70</v>
      </c>
      <c r="G5" s="3" t="s">
        <v>70</v>
      </c>
      <c r="H5" s="3" t="s">
        <v>70</v>
      </c>
      <c r="I5" s="3" t="s">
        <v>70</v>
      </c>
      <c r="J5" s="3" t="s">
        <v>70</v>
      </c>
      <c r="K5" s="3" t="s">
        <v>70</v>
      </c>
    </row>
    <row r="6" spans="1:11" ht="15">
      <c r="A6" s="18"/>
      <c r="B6" s="18" t="s">
        <v>5</v>
      </c>
      <c r="C6" s="18" t="s">
        <v>5</v>
      </c>
      <c r="D6" s="18" t="s">
        <v>5</v>
      </c>
      <c r="E6" s="18" t="s">
        <v>5</v>
      </c>
      <c r="F6" s="18" t="s">
        <v>5</v>
      </c>
      <c r="G6" s="18" t="s">
        <v>5</v>
      </c>
      <c r="H6" s="18" t="s">
        <v>5</v>
      </c>
      <c r="I6" s="18" t="s">
        <v>5</v>
      </c>
      <c r="J6" s="18" t="s">
        <v>5</v>
      </c>
      <c r="K6" s="18" t="s">
        <v>5</v>
      </c>
    </row>
    <row r="7" spans="1:11" s="4" customFormat="1" ht="15">
      <c r="A7" s="19" t="s">
        <v>6</v>
      </c>
      <c r="B7" s="4">
        <v>491165</v>
      </c>
      <c r="C7" s="4">
        <v>628718</v>
      </c>
      <c r="D7" s="4">
        <v>710960</v>
      </c>
      <c r="E7" s="4">
        <v>718912</v>
      </c>
      <c r="F7" s="4">
        <v>761915</v>
      </c>
      <c r="G7" s="4">
        <v>914279</v>
      </c>
      <c r="H7" s="4">
        <v>1025403</v>
      </c>
      <c r="I7" s="4">
        <v>856243</v>
      </c>
      <c r="J7" s="4">
        <v>1023962</v>
      </c>
      <c r="K7" s="4">
        <v>1245643</v>
      </c>
    </row>
    <row r="8" spans="1:11" ht="15">
      <c r="A8" s="20" t="s">
        <v>7</v>
      </c>
      <c r="B8" s="5">
        <v>-435148</v>
      </c>
      <c r="C8" s="5">
        <v>-462876</v>
      </c>
      <c r="D8" s="5">
        <v>-482957</v>
      </c>
      <c r="E8" s="5">
        <v>-509612</v>
      </c>
      <c r="F8" s="5">
        <v>-555032</v>
      </c>
      <c r="G8" s="5">
        <v>-669278</v>
      </c>
      <c r="H8" s="5">
        <v>-761358</v>
      </c>
      <c r="I8" s="5">
        <v>-704365</v>
      </c>
      <c r="J8" s="5">
        <v>-907694</v>
      </c>
      <c r="K8" s="5">
        <v>-987762</v>
      </c>
    </row>
    <row r="9" spans="1:11" s="4" customFormat="1" ht="15">
      <c r="A9" s="19" t="s">
        <v>8</v>
      </c>
      <c r="B9" s="4">
        <f t="shared" ref="B9:F9" si="0">SUM(B7:B8)</f>
        <v>56017</v>
      </c>
      <c r="C9" s="4">
        <f t="shared" si="0"/>
        <v>165842</v>
      </c>
      <c r="D9" s="4">
        <f t="shared" si="0"/>
        <v>228003</v>
      </c>
      <c r="E9" s="4">
        <f t="shared" si="0"/>
        <v>209300</v>
      </c>
      <c r="F9" s="4">
        <f t="shared" si="0"/>
        <v>206883</v>
      </c>
      <c r="G9" s="4">
        <f t="shared" ref="G9:H9" si="1">SUM(G7:G8)</f>
        <v>245001</v>
      </c>
      <c r="H9" s="4">
        <f t="shared" si="1"/>
        <v>264045</v>
      </c>
      <c r="I9" s="4">
        <f t="shared" ref="I9:K9" si="2">SUM(I7:I8)</f>
        <v>151878</v>
      </c>
      <c r="J9" s="4">
        <f t="shared" si="2"/>
        <v>116268</v>
      </c>
      <c r="K9" s="4">
        <f t="shared" si="2"/>
        <v>257881</v>
      </c>
    </row>
    <row r="10" spans="1:11" s="7" customFormat="1" ht="15">
      <c r="A10" s="19" t="s">
        <v>9</v>
      </c>
      <c r="B10" s="6">
        <f t="shared" ref="B10:F10" si="3">B9/B7</f>
        <v>0.11404925025195199</v>
      </c>
      <c r="C10" s="6">
        <f t="shared" si="3"/>
        <v>0.26377803721223186</v>
      </c>
      <c r="D10" s="6">
        <f t="shared" si="3"/>
        <v>0.32069736694047485</v>
      </c>
      <c r="E10" s="6">
        <f t="shared" si="3"/>
        <v>0.29113438084216148</v>
      </c>
      <c r="F10" s="6">
        <f t="shared" si="3"/>
        <v>0.27153028881174407</v>
      </c>
      <c r="G10" s="6">
        <f t="shared" ref="G10:K10" si="4">G9/G7</f>
        <v>0.26797181166799194</v>
      </c>
      <c r="H10" s="6">
        <f t="shared" si="4"/>
        <v>0.25750363515612884</v>
      </c>
      <c r="I10" s="6">
        <f t="shared" si="4"/>
        <v>0.17737721651447078</v>
      </c>
      <c r="J10" s="6">
        <f t="shared" si="4"/>
        <v>0.11354718241497243</v>
      </c>
      <c r="K10" s="6">
        <f t="shared" si="4"/>
        <v>0.20702641125908466</v>
      </c>
    </row>
    <row r="11" spans="1:11" ht="15">
      <c r="A11" s="19" t="s">
        <v>10</v>
      </c>
      <c r="B11" s="2">
        <v>6374</v>
      </c>
      <c r="C11" s="2">
        <v>13806</v>
      </c>
      <c r="D11" s="2">
        <v>9403</v>
      </c>
      <c r="E11" s="2">
        <v>8320</v>
      </c>
      <c r="F11" s="2">
        <v>32056</v>
      </c>
      <c r="G11" s="2">
        <v>14309</v>
      </c>
      <c r="H11" s="2">
        <v>12274</v>
      </c>
      <c r="I11" s="2">
        <v>54358</v>
      </c>
      <c r="J11" s="2">
        <v>25575</v>
      </c>
      <c r="K11" s="2">
        <v>24308</v>
      </c>
    </row>
    <row r="12" spans="1:11" ht="15">
      <c r="A12" s="19" t="s">
        <v>11</v>
      </c>
      <c r="B12" s="2">
        <v>-18625</v>
      </c>
      <c r="C12" s="2">
        <v>-32125</v>
      </c>
      <c r="D12" s="2">
        <v>-30268</v>
      </c>
      <c r="E12" s="2">
        <v>-34358</v>
      </c>
      <c r="F12" s="2">
        <v>-32617</v>
      </c>
      <c r="G12" s="2">
        <v>-37870</v>
      </c>
      <c r="H12" s="2">
        <v>-38687</v>
      </c>
      <c r="I12" s="2">
        <v>-37951</v>
      </c>
      <c r="J12" s="2">
        <v>-39361</v>
      </c>
      <c r="K12" s="2">
        <v>-48687</v>
      </c>
    </row>
    <row r="13" spans="1:11" ht="15">
      <c r="A13" s="19" t="s">
        <v>12</v>
      </c>
      <c r="B13" s="2">
        <v>-34597</v>
      </c>
      <c r="C13" s="2">
        <v>-31914</v>
      </c>
      <c r="D13" s="2">
        <v>-39191</v>
      </c>
      <c r="E13" s="2">
        <v>-39821</v>
      </c>
      <c r="F13" s="2">
        <v>-41042</v>
      </c>
      <c r="G13" s="2">
        <v>-48168</v>
      </c>
      <c r="H13" s="2">
        <v>-55628</v>
      </c>
      <c r="I13" s="2">
        <v>-58968</v>
      </c>
      <c r="J13" s="2">
        <v>-49670</v>
      </c>
      <c r="K13" s="2">
        <v>-73020</v>
      </c>
    </row>
    <row r="14" spans="1:11" ht="15">
      <c r="A14" s="19" t="s">
        <v>13</v>
      </c>
      <c r="B14" s="2">
        <v>-6163</v>
      </c>
      <c r="C14" s="2">
        <v>-3637</v>
      </c>
      <c r="D14" s="2">
        <v>-8165</v>
      </c>
      <c r="E14" s="2">
        <v>-3544</v>
      </c>
      <c r="F14" s="2">
        <v>-14587</v>
      </c>
      <c r="G14" s="2">
        <v>-12931</v>
      </c>
      <c r="H14" s="2">
        <v>-4432</v>
      </c>
      <c r="I14" s="2">
        <v>-643</v>
      </c>
      <c r="J14" s="2">
        <v>-38200</v>
      </c>
      <c r="K14" s="2">
        <v>-6818</v>
      </c>
    </row>
    <row r="15" spans="1:11" ht="15">
      <c r="A15" s="19" t="s">
        <v>14</v>
      </c>
      <c r="B15" s="2">
        <v>-19325</v>
      </c>
      <c r="C15" s="2">
        <v>-15152</v>
      </c>
      <c r="D15" s="2">
        <v>-14720</v>
      </c>
      <c r="E15" s="2">
        <v>-12848</v>
      </c>
      <c r="F15" s="2">
        <v>-9551</v>
      </c>
      <c r="G15" s="2">
        <v>-10751</v>
      </c>
      <c r="H15" s="2">
        <v>-13236</v>
      </c>
      <c r="I15" s="2">
        <v>-16059</v>
      </c>
      <c r="J15" s="2">
        <v>-17712</v>
      </c>
      <c r="K15" s="2">
        <v>-21520</v>
      </c>
    </row>
    <row r="16" spans="1:11" ht="15">
      <c r="A16" s="20" t="s">
        <v>15</v>
      </c>
      <c r="B16" s="5">
        <v>0</v>
      </c>
      <c r="C16" s="5">
        <v>652</v>
      </c>
      <c r="D16" s="5">
        <v>17</v>
      </c>
      <c r="E16" s="5">
        <v>-285</v>
      </c>
      <c r="F16" s="5">
        <v>99</v>
      </c>
      <c r="G16" s="5">
        <v>36</v>
      </c>
      <c r="H16" s="5">
        <v>-28</v>
      </c>
      <c r="I16" s="5" t="s">
        <v>78</v>
      </c>
      <c r="J16" s="5" t="s">
        <v>78</v>
      </c>
      <c r="K16" s="5" t="s">
        <v>78</v>
      </c>
    </row>
    <row r="17" spans="1:11" s="4" customFormat="1" ht="15">
      <c r="A17" s="19" t="s">
        <v>16</v>
      </c>
      <c r="B17" s="4">
        <f t="shared" ref="B17:F17" si="5">SUM(B9:B16)</f>
        <v>-16318.885950749747</v>
      </c>
      <c r="C17" s="4">
        <f t="shared" si="5"/>
        <v>97472.263778037217</v>
      </c>
      <c r="D17" s="4">
        <f t="shared" si="5"/>
        <v>145079.32069736693</v>
      </c>
      <c r="E17" s="4">
        <f t="shared" si="5"/>
        <v>126764.29113438085</v>
      </c>
      <c r="F17" s="4">
        <f t="shared" si="5"/>
        <v>141241.27153028882</v>
      </c>
      <c r="G17" s="4">
        <f t="shared" ref="G17:H17" si="6">SUM(G9:G16)</f>
        <v>149626.26797181167</v>
      </c>
      <c r="H17" s="4">
        <f t="shared" si="6"/>
        <v>164308.25750363513</v>
      </c>
      <c r="I17" s="4">
        <f t="shared" ref="I17:K17" si="7">SUM(I9:I16)</f>
        <v>92615.177377216518</v>
      </c>
      <c r="J17" s="4">
        <f t="shared" si="7"/>
        <v>-3099.8864528175909</v>
      </c>
      <c r="K17" s="4">
        <f t="shared" si="7"/>
        <v>132144.20702641126</v>
      </c>
    </row>
    <row r="18" spans="1:11" ht="15">
      <c r="A18" s="19" t="s">
        <v>17</v>
      </c>
      <c r="B18" s="8">
        <v>-1837</v>
      </c>
      <c r="C18" s="8">
        <v>-29541</v>
      </c>
      <c r="D18" s="8">
        <v>-41940</v>
      </c>
      <c r="E18" s="8">
        <v>-32584</v>
      </c>
      <c r="F18" s="8">
        <v>-40803</v>
      </c>
      <c r="G18" s="8">
        <v>-39149</v>
      </c>
      <c r="H18" s="8">
        <v>-43939</v>
      </c>
      <c r="I18" s="2">
        <v>-22586</v>
      </c>
      <c r="J18" s="2">
        <v>3722</v>
      </c>
      <c r="K18" s="2">
        <v>-28957</v>
      </c>
    </row>
    <row r="19" spans="1:11" s="6" customFormat="1" ht="15">
      <c r="A19" s="20" t="s">
        <v>18</v>
      </c>
      <c r="B19" s="9">
        <f t="shared" ref="B19:F19" si="8">-B18/B17</f>
        <v>-0.11256895878456713</v>
      </c>
      <c r="C19" s="9">
        <f t="shared" si="8"/>
        <v>0.30307083117788713</v>
      </c>
      <c r="D19" s="9">
        <f t="shared" si="8"/>
        <v>0.28908323941966996</v>
      </c>
      <c r="E19" s="9">
        <f t="shared" si="8"/>
        <v>0.25704399644737658</v>
      </c>
      <c r="F19" s="9">
        <f t="shared" si="8"/>
        <v>0.28888864818276505</v>
      </c>
      <c r="G19" s="9">
        <f t="shared" ref="G19:K19" si="9">-G18/G17</f>
        <v>0.26164523469485546</v>
      </c>
      <c r="H19" s="9">
        <f t="shared" si="9"/>
        <v>0.26741808760906555</v>
      </c>
      <c r="I19" s="9">
        <f t="shared" si="9"/>
        <v>0.24386931645132487</v>
      </c>
      <c r="J19" s="9">
        <f t="shared" si="9"/>
        <v>1.2006891402802671</v>
      </c>
      <c r="K19" s="9">
        <f t="shared" si="9"/>
        <v>0.21913181554914815</v>
      </c>
    </row>
    <row r="20" spans="1:11" s="4" customFormat="1" ht="15">
      <c r="A20" s="21" t="s">
        <v>72</v>
      </c>
      <c r="B20" s="10">
        <f t="shared" ref="B20:F20" si="10">SUM(B17:B18)</f>
        <v>-18155.885950749747</v>
      </c>
      <c r="C20" s="10">
        <f t="shared" si="10"/>
        <v>67931.263778037217</v>
      </c>
      <c r="D20" s="10">
        <f t="shared" si="10"/>
        <v>103139.32069736693</v>
      </c>
      <c r="E20" s="10">
        <f t="shared" si="10"/>
        <v>94180.291134380852</v>
      </c>
      <c r="F20" s="10">
        <f t="shared" si="10"/>
        <v>100438.27153028882</v>
      </c>
      <c r="G20" s="10">
        <f t="shared" ref="G20:H20" si="11">SUM(G17:G18)</f>
        <v>110477.26797181167</v>
      </c>
      <c r="H20" s="10">
        <f t="shared" si="11"/>
        <v>120369.25750363513</v>
      </c>
      <c r="I20" s="10">
        <f t="shared" ref="I20:K20" si="12">SUM(I17:I18)</f>
        <v>70029.177377216518</v>
      </c>
      <c r="J20" s="10">
        <f t="shared" si="12"/>
        <v>622.11354718240909</v>
      </c>
      <c r="K20" s="10">
        <f t="shared" si="12"/>
        <v>103187.20702641126</v>
      </c>
    </row>
    <row r="21" spans="1:11" s="7" customFormat="1" ht="15">
      <c r="A21" s="19" t="s">
        <v>19</v>
      </c>
      <c r="B21" s="9">
        <f t="shared" ref="B21:F21" si="13">B20/B7</f>
        <v>-3.6964942434313822E-2</v>
      </c>
      <c r="C21" s="9">
        <f t="shared" si="13"/>
        <v>0.10804727044245149</v>
      </c>
      <c r="D21" s="9">
        <f t="shared" si="13"/>
        <v>0.14507049721132964</v>
      </c>
      <c r="E21" s="9">
        <f t="shared" si="13"/>
        <v>0.13100392139007397</v>
      </c>
      <c r="F21" s="9">
        <f t="shared" si="13"/>
        <v>0.13182346000576026</v>
      </c>
      <c r="G21" s="9">
        <f t="shared" ref="G21:K21" si="14">G20/G7</f>
        <v>0.1208353992291321</v>
      </c>
      <c r="H21" s="9">
        <f t="shared" si="14"/>
        <v>0.11738726871643163</v>
      </c>
      <c r="I21" s="9">
        <f t="shared" si="14"/>
        <v>8.1786569206658055E-2</v>
      </c>
      <c r="J21" s="9">
        <f t="shared" si="14"/>
        <v>6.0755530691803902E-4</v>
      </c>
      <c r="K21" s="9">
        <f t="shared" si="14"/>
        <v>8.2838507522951008E-2</v>
      </c>
    </row>
    <row r="22" spans="1:11" ht="15">
      <c r="A22" s="19" t="s">
        <v>20</v>
      </c>
    </row>
    <row r="23" spans="1:11" ht="15">
      <c r="A23" s="34" t="s">
        <v>21</v>
      </c>
      <c r="B23" s="8">
        <f t="shared" ref="B23:H23" si="15">B20-B24</f>
        <v>-18155.885950749747</v>
      </c>
      <c r="C23" s="8">
        <f t="shared" si="15"/>
        <v>67931.263778037217</v>
      </c>
      <c r="D23" s="8">
        <f t="shared" si="15"/>
        <v>103139.32069736693</v>
      </c>
      <c r="E23" s="8">
        <f t="shared" si="15"/>
        <v>94180.291134380852</v>
      </c>
      <c r="F23" s="8">
        <f t="shared" si="15"/>
        <v>100438.27153028882</v>
      </c>
      <c r="G23" s="8">
        <f t="shared" si="15"/>
        <v>110477.26797181167</v>
      </c>
      <c r="H23" s="8">
        <f t="shared" si="15"/>
        <v>120369.25750363513</v>
      </c>
      <c r="I23" s="8">
        <f>I20-I24</f>
        <v>66344.177377216518</v>
      </c>
      <c r="J23" s="8">
        <f>J20-J24</f>
        <v>-3131.8864528175909</v>
      </c>
      <c r="K23" s="8">
        <f>K20-K24</f>
        <v>102006.20702641126</v>
      </c>
    </row>
    <row r="24" spans="1:11" ht="15.6" thickBot="1">
      <c r="A24" s="35" t="s">
        <v>80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3685</v>
      </c>
      <c r="J24" s="11">
        <v>3754</v>
      </c>
      <c r="K24" s="11">
        <v>1181</v>
      </c>
    </row>
  </sheetData>
  <phoneticPr fontId="8" type="noConversion"/>
  <printOptions horizontalCentered="1"/>
  <pageMargins left="0.7" right="0.7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zoomScale="80" zoomScaleNormal="80" workbookViewId="0">
      <pane xSplit="1" ySplit="6" topLeftCell="G58" activePane="bottomRight" state="frozen"/>
      <selection pane="topRight" activeCell="B1" sqref="B1"/>
      <selection pane="bottomLeft" activeCell="A7" sqref="A7"/>
      <selection pane="bottomRight" activeCell="I65" sqref="I65"/>
    </sheetView>
  </sheetViews>
  <sheetFormatPr defaultColWidth="12.88671875" defaultRowHeight="18" customHeight="1"/>
  <cols>
    <col min="1" max="1" width="41.33203125" style="1" bestFit="1" customWidth="1"/>
    <col min="2" max="16384" width="12.88671875" style="2"/>
  </cols>
  <sheetData>
    <row r="1" spans="1:11" ht="18" customHeight="1">
      <c r="A1" s="22" t="s">
        <v>71</v>
      </c>
    </row>
    <row r="2" spans="1:11" ht="18" customHeight="1">
      <c r="A2" s="23" t="s">
        <v>73</v>
      </c>
    </row>
    <row r="3" spans="1:11" ht="22.8" thickBot="1">
      <c r="A3" s="12"/>
    </row>
    <row r="4" spans="1:11" ht="15">
      <c r="A4" s="25"/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76</v>
      </c>
      <c r="H4" s="17" t="s">
        <v>77</v>
      </c>
      <c r="I4" s="17" t="s">
        <v>79</v>
      </c>
      <c r="J4" s="17" t="s">
        <v>81</v>
      </c>
      <c r="K4" s="17" t="s">
        <v>82</v>
      </c>
    </row>
    <row r="5" spans="1:11" ht="15">
      <c r="A5" s="26"/>
      <c r="B5" s="3" t="s">
        <v>70</v>
      </c>
      <c r="C5" s="3" t="s">
        <v>70</v>
      </c>
      <c r="D5" s="3" t="s">
        <v>70</v>
      </c>
      <c r="E5" s="3" t="s">
        <v>70</v>
      </c>
      <c r="F5" s="3" t="s">
        <v>70</v>
      </c>
      <c r="G5" s="3" t="s">
        <v>70</v>
      </c>
      <c r="H5" s="3" t="s">
        <v>70</v>
      </c>
      <c r="I5" s="3" t="s">
        <v>70</v>
      </c>
      <c r="J5" s="3" t="s">
        <v>70</v>
      </c>
      <c r="K5" s="3" t="s">
        <v>70</v>
      </c>
    </row>
    <row r="6" spans="1:11" ht="15">
      <c r="A6" s="27"/>
      <c r="B6" s="18" t="s">
        <v>5</v>
      </c>
      <c r="C6" s="18" t="s">
        <v>5</v>
      </c>
      <c r="D6" s="18" t="s">
        <v>5</v>
      </c>
      <c r="E6" s="18" t="s">
        <v>5</v>
      </c>
      <c r="F6" s="18" t="s">
        <v>5</v>
      </c>
      <c r="G6" s="18" t="s">
        <v>5</v>
      </c>
      <c r="H6" s="18" t="s">
        <v>5</v>
      </c>
      <c r="I6" s="18" t="s">
        <v>5</v>
      </c>
      <c r="J6" s="18" t="s">
        <v>5</v>
      </c>
      <c r="K6" s="18" t="s">
        <v>5</v>
      </c>
    </row>
    <row r="7" spans="1:11" ht="15">
      <c r="A7" s="28"/>
    </row>
    <row r="8" spans="1:11" s="4" customFormat="1" ht="15">
      <c r="A8" s="29" t="s">
        <v>22</v>
      </c>
      <c r="I8" s="2"/>
      <c r="J8" s="2"/>
      <c r="K8" s="2"/>
    </row>
    <row r="9" spans="1:11" ht="15">
      <c r="A9" s="28" t="s">
        <v>23</v>
      </c>
      <c r="B9" s="2">
        <v>393298</v>
      </c>
      <c r="C9" s="2">
        <v>383433</v>
      </c>
      <c r="D9" s="2">
        <v>378226</v>
      </c>
      <c r="E9" s="2">
        <v>366033</v>
      </c>
      <c r="F9" s="2">
        <v>455091</v>
      </c>
      <c r="G9" s="2">
        <v>536118</v>
      </c>
      <c r="H9" s="2">
        <v>543976</v>
      </c>
      <c r="I9" s="2">
        <v>601537</v>
      </c>
      <c r="J9" s="2">
        <v>726532</v>
      </c>
      <c r="K9" s="2">
        <v>803778</v>
      </c>
    </row>
    <row r="10" spans="1:11" ht="15">
      <c r="A10" s="28" t="s">
        <v>24</v>
      </c>
      <c r="B10" s="2">
        <v>0</v>
      </c>
      <c r="C10" s="2">
        <v>0</v>
      </c>
      <c r="D10" s="2">
        <v>0</v>
      </c>
      <c r="E10" s="2">
        <v>0</v>
      </c>
      <c r="F10" s="2">
        <v>3754</v>
      </c>
      <c r="G10" s="2">
        <v>3580</v>
      </c>
      <c r="H10" s="2">
        <v>2080</v>
      </c>
      <c r="I10" s="2">
        <v>8129</v>
      </c>
      <c r="J10" s="2">
        <v>7529</v>
      </c>
      <c r="K10" s="2">
        <v>6929</v>
      </c>
    </row>
    <row r="11" spans="1:11" ht="15">
      <c r="A11" s="28" t="s">
        <v>25</v>
      </c>
      <c r="B11" s="2">
        <v>36567</v>
      </c>
      <c r="C11" s="2">
        <v>34965</v>
      </c>
      <c r="D11" s="2">
        <v>34032</v>
      </c>
      <c r="E11" s="2">
        <v>56579</v>
      </c>
      <c r="F11" s="2">
        <v>54654</v>
      </c>
      <c r="G11" s="2">
        <v>53392</v>
      </c>
      <c r="H11" s="2">
        <v>52065</v>
      </c>
      <c r="I11" s="2">
        <v>66283</v>
      </c>
      <c r="J11" s="2">
        <v>64837</v>
      </c>
      <c r="K11" s="2">
        <v>63062</v>
      </c>
    </row>
    <row r="12" spans="1:11" ht="15">
      <c r="A12" s="28" t="s">
        <v>84</v>
      </c>
      <c r="B12" s="2">
        <v>0</v>
      </c>
      <c r="C12" s="2">
        <v>0</v>
      </c>
      <c r="D12" s="2">
        <v>11323</v>
      </c>
      <c r="E12" s="2">
        <v>10818</v>
      </c>
      <c r="F12" s="2">
        <v>10212</v>
      </c>
      <c r="G12" s="2">
        <v>9606</v>
      </c>
      <c r="H12" s="2">
        <v>9083</v>
      </c>
      <c r="I12" s="2">
        <v>8137</v>
      </c>
      <c r="J12" s="2">
        <v>5834</v>
      </c>
      <c r="K12" s="2">
        <v>7248</v>
      </c>
    </row>
    <row r="13" spans="1:11" ht="15">
      <c r="A13" s="28" t="s">
        <v>26</v>
      </c>
      <c r="B13" s="2">
        <v>2700</v>
      </c>
      <c r="C13" s="2">
        <v>6052</v>
      </c>
      <c r="D13" s="2">
        <v>6069</v>
      </c>
      <c r="E13" s="2">
        <v>5784</v>
      </c>
      <c r="F13" s="2">
        <v>5883</v>
      </c>
      <c r="G13" s="2">
        <v>5919</v>
      </c>
      <c r="H13" s="2">
        <v>0</v>
      </c>
      <c r="I13" s="2" t="s">
        <v>78</v>
      </c>
      <c r="J13" s="2" t="s">
        <v>78</v>
      </c>
      <c r="K13" s="2" t="s">
        <v>78</v>
      </c>
    </row>
    <row r="14" spans="1:11" ht="15">
      <c r="A14" s="28" t="s">
        <v>27</v>
      </c>
      <c r="B14" s="2">
        <v>0</v>
      </c>
      <c r="C14" s="2">
        <v>0</v>
      </c>
      <c r="D14" s="2">
        <v>0</v>
      </c>
      <c r="E14" s="2">
        <v>0</v>
      </c>
      <c r="F14" s="2">
        <v>40125</v>
      </c>
      <c r="G14" s="2">
        <v>10160</v>
      </c>
      <c r="H14" s="2">
        <v>13194</v>
      </c>
      <c r="I14" s="2">
        <v>31401</v>
      </c>
      <c r="J14" s="2">
        <v>7571</v>
      </c>
      <c r="K14" s="2">
        <v>17139</v>
      </c>
    </row>
    <row r="15" spans="1:11" ht="15">
      <c r="A15" s="28" t="s">
        <v>28</v>
      </c>
      <c r="B15" s="2">
        <v>5827</v>
      </c>
      <c r="C15" s="2">
        <v>3193</v>
      </c>
      <c r="D15" s="2">
        <v>7004</v>
      </c>
      <c r="E15" s="2">
        <v>8322</v>
      </c>
      <c r="F15" s="2">
        <v>5920</v>
      </c>
      <c r="G15" s="2">
        <v>7596</v>
      </c>
      <c r="H15" s="2">
        <v>5935</v>
      </c>
      <c r="I15" s="2">
        <v>3304</v>
      </c>
      <c r="J15" s="2">
        <v>14640</v>
      </c>
      <c r="K15" s="2">
        <v>5596</v>
      </c>
    </row>
    <row r="16" spans="1:11" ht="15">
      <c r="A16" s="28" t="s">
        <v>83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407</v>
      </c>
      <c r="K16" s="2">
        <v>407</v>
      </c>
    </row>
    <row r="17" spans="1:11" ht="15">
      <c r="A17" s="30" t="s">
        <v>29</v>
      </c>
      <c r="B17" s="13">
        <f>SUM(B9:B16)</f>
        <v>438392</v>
      </c>
      <c r="C17" s="13">
        <f t="shared" ref="C17:F17" si="0">SUM(C9:C15)</f>
        <v>427643</v>
      </c>
      <c r="D17" s="13">
        <f t="shared" si="0"/>
        <v>436654</v>
      </c>
      <c r="E17" s="13">
        <f t="shared" si="0"/>
        <v>447536</v>
      </c>
      <c r="F17" s="13">
        <f t="shared" si="0"/>
        <v>575639</v>
      </c>
      <c r="G17" s="13">
        <f t="shared" ref="G17:H17" si="1">SUM(G9:G15)</f>
        <v>626371</v>
      </c>
      <c r="H17" s="13">
        <f t="shared" si="1"/>
        <v>626333</v>
      </c>
      <c r="I17" s="13">
        <f t="shared" ref="I17" si="2">SUM(I9:I15)</f>
        <v>718791</v>
      </c>
      <c r="J17" s="13">
        <f>SUM(J9:J16)</f>
        <v>827350</v>
      </c>
      <c r="K17" s="13">
        <f>SUM(K9:K16)</f>
        <v>904159</v>
      </c>
    </row>
    <row r="18" spans="1:11" ht="15">
      <c r="A18" s="30"/>
      <c r="B18" s="8"/>
      <c r="C18" s="8"/>
      <c r="D18" s="8"/>
      <c r="E18" s="8"/>
      <c r="F18" s="8"/>
      <c r="G18" s="8"/>
      <c r="H18" s="8"/>
    </row>
    <row r="19" spans="1:11" s="4" customFormat="1" ht="15">
      <c r="A19" s="29" t="s">
        <v>30</v>
      </c>
      <c r="I19" s="2"/>
      <c r="J19" s="2"/>
      <c r="K19" s="2"/>
    </row>
    <row r="20" spans="1:11" ht="15">
      <c r="A20" s="28" t="s">
        <v>31</v>
      </c>
      <c r="B20" s="2">
        <v>223143</v>
      </c>
      <c r="C20" s="2">
        <v>279434</v>
      </c>
      <c r="D20" s="2">
        <v>235995</v>
      </c>
      <c r="E20" s="2">
        <v>240570</v>
      </c>
      <c r="F20" s="2">
        <v>264344</v>
      </c>
      <c r="G20" s="2">
        <v>297104</v>
      </c>
      <c r="H20" s="2">
        <v>340902</v>
      </c>
      <c r="I20" s="2">
        <v>509591</v>
      </c>
      <c r="J20" s="2">
        <v>531212</v>
      </c>
      <c r="K20" s="2">
        <v>557087</v>
      </c>
    </row>
    <row r="21" spans="1:11" ht="15">
      <c r="A21" s="28" t="s">
        <v>32</v>
      </c>
      <c r="B21" s="2">
        <v>248655</v>
      </c>
      <c r="C21" s="2">
        <v>120434</v>
      </c>
      <c r="D21" s="2">
        <v>149338</v>
      </c>
      <c r="E21" s="2">
        <v>218077</v>
      </c>
      <c r="F21" s="2">
        <v>162753</v>
      </c>
      <c r="G21" s="2">
        <v>232922</v>
      </c>
      <c r="H21" s="2">
        <v>306821</v>
      </c>
      <c r="I21" s="2">
        <v>297964</v>
      </c>
      <c r="J21" s="2">
        <v>310215</v>
      </c>
      <c r="K21" s="2">
        <v>295115</v>
      </c>
    </row>
    <row r="22" spans="1:11" ht="15">
      <c r="A22" s="28" t="s">
        <v>33</v>
      </c>
      <c r="B22" s="2">
        <v>27621</v>
      </c>
      <c r="C22" s="2">
        <v>34959</v>
      </c>
      <c r="D22" s="2">
        <v>21972</v>
      </c>
      <c r="E22" s="2">
        <v>43393</v>
      </c>
      <c r="F22" s="2">
        <v>33916</v>
      </c>
      <c r="G22" s="2">
        <v>45043</v>
      </c>
      <c r="H22" s="2">
        <v>28226</v>
      </c>
      <c r="I22" s="2">
        <v>44435</v>
      </c>
      <c r="J22" s="2">
        <v>68650</v>
      </c>
      <c r="K22" s="2">
        <v>60704</v>
      </c>
    </row>
    <row r="23" spans="1:11" ht="15">
      <c r="A23" s="28" t="s">
        <v>34</v>
      </c>
      <c r="B23" s="2">
        <v>561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5">
      <c r="A24" s="28" t="s">
        <v>35</v>
      </c>
      <c r="B24" s="2">
        <v>2629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5" spans="1:11" ht="15">
      <c r="A25" s="28" t="s">
        <v>36</v>
      </c>
      <c r="B25" s="2">
        <v>3900</v>
      </c>
      <c r="C25" s="2">
        <v>52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</row>
    <row r="26" spans="1:11" ht="15">
      <c r="A26" s="28" t="s">
        <v>37</v>
      </c>
      <c r="B26" s="2">
        <v>0</v>
      </c>
      <c r="C26" s="2">
        <v>3713</v>
      </c>
      <c r="D26" s="2">
        <v>1033</v>
      </c>
      <c r="E26" s="2">
        <v>68</v>
      </c>
      <c r="F26" s="2">
        <v>7819</v>
      </c>
      <c r="G26" s="2">
        <v>2244</v>
      </c>
      <c r="H26" s="2">
        <v>0</v>
      </c>
      <c r="I26" s="2">
        <v>5788</v>
      </c>
      <c r="J26" s="2">
        <v>0</v>
      </c>
      <c r="K26" s="2">
        <v>0</v>
      </c>
    </row>
    <row r="27" spans="1:11" ht="15">
      <c r="A27" s="28" t="s">
        <v>85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851</v>
      </c>
      <c r="K27" s="2">
        <v>0</v>
      </c>
    </row>
    <row r="28" spans="1:11" ht="15">
      <c r="A28" s="28" t="s">
        <v>38</v>
      </c>
      <c r="B28" s="2">
        <v>56941</v>
      </c>
      <c r="C28" s="2">
        <v>62057</v>
      </c>
      <c r="D28" s="2">
        <v>37600</v>
      </c>
      <c r="E28" s="2">
        <v>35900</v>
      </c>
      <c r="F28" s="2">
        <v>68625</v>
      </c>
      <c r="G28" s="2">
        <v>69186</v>
      </c>
      <c r="H28" s="2">
        <v>60351</v>
      </c>
      <c r="I28" s="2">
        <v>74355</v>
      </c>
      <c r="J28" s="2">
        <v>50314</v>
      </c>
      <c r="K28" s="2">
        <v>68857</v>
      </c>
    </row>
    <row r="29" spans="1:11" ht="15">
      <c r="A29" s="28" t="s">
        <v>39</v>
      </c>
      <c r="B29" s="2">
        <v>0</v>
      </c>
      <c r="C29" s="2">
        <v>0</v>
      </c>
      <c r="D29" s="2">
        <v>0</v>
      </c>
      <c r="E29" s="2">
        <v>0</v>
      </c>
      <c r="I29" s="2">
        <v>0</v>
      </c>
      <c r="J29" s="2">
        <v>0</v>
      </c>
      <c r="K29" s="2">
        <v>0</v>
      </c>
    </row>
    <row r="30" spans="1:11" ht="15">
      <c r="A30" s="28" t="s">
        <v>40</v>
      </c>
      <c r="B30" s="2">
        <v>95517</v>
      </c>
      <c r="C30" s="2">
        <v>223464</v>
      </c>
      <c r="D30" s="2">
        <v>163502</v>
      </c>
      <c r="E30" s="2">
        <v>163643</v>
      </c>
      <c r="F30" s="2">
        <v>201698</v>
      </c>
      <c r="G30" s="2">
        <v>217185</v>
      </c>
      <c r="H30" s="2">
        <v>237214</v>
      </c>
      <c r="I30" s="2">
        <v>279511</v>
      </c>
      <c r="J30" s="2">
        <v>173824</v>
      </c>
      <c r="K30" s="2">
        <v>241826</v>
      </c>
    </row>
    <row r="31" spans="1:11" ht="15">
      <c r="A31" s="30" t="s">
        <v>41</v>
      </c>
      <c r="B31" s="13">
        <f t="shared" ref="B31:F31" si="3">SUM(B20:B30)</f>
        <v>658967</v>
      </c>
      <c r="C31" s="13">
        <f t="shared" si="3"/>
        <v>724113</v>
      </c>
      <c r="D31" s="13">
        <f t="shared" si="3"/>
        <v>609440</v>
      </c>
      <c r="E31" s="13">
        <f t="shared" si="3"/>
        <v>701651</v>
      </c>
      <c r="F31" s="13">
        <f t="shared" si="3"/>
        <v>739155</v>
      </c>
      <c r="G31" s="13">
        <f t="shared" ref="G31:H31" si="4">SUM(G20:G30)</f>
        <v>863684</v>
      </c>
      <c r="H31" s="13">
        <f t="shared" si="4"/>
        <v>973514</v>
      </c>
      <c r="I31" s="13">
        <f t="shared" ref="I31:K31" si="5">SUM(I20:I30)</f>
        <v>1211644</v>
      </c>
      <c r="J31" s="13">
        <f t="shared" si="5"/>
        <v>1135066</v>
      </c>
      <c r="K31" s="13">
        <f t="shared" si="5"/>
        <v>1223589</v>
      </c>
    </row>
    <row r="32" spans="1:11" ht="15">
      <c r="A32" s="28"/>
      <c r="B32" s="8"/>
      <c r="C32" s="8"/>
      <c r="D32" s="8"/>
      <c r="E32" s="8"/>
      <c r="F32" s="8"/>
      <c r="G32" s="8"/>
      <c r="H32" s="8"/>
    </row>
    <row r="33" spans="1:11" s="4" customFormat="1" ht="15">
      <c r="A33" s="29" t="s">
        <v>42</v>
      </c>
      <c r="I33" s="2"/>
      <c r="J33" s="2"/>
      <c r="K33" s="2"/>
    </row>
    <row r="34" spans="1:11" ht="15">
      <c r="A34" s="28" t="s">
        <v>43</v>
      </c>
      <c r="B34" s="2">
        <v>140442</v>
      </c>
      <c r="C34" s="2">
        <v>117812</v>
      </c>
      <c r="D34" s="2">
        <v>58349</v>
      </c>
      <c r="E34" s="2">
        <v>43186</v>
      </c>
      <c r="F34" s="2">
        <v>115902</v>
      </c>
      <c r="G34" s="2">
        <v>151200</v>
      </c>
      <c r="H34" s="2">
        <v>98048</v>
      </c>
      <c r="I34" s="2">
        <v>129489</v>
      </c>
      <c r="J34" s="2">
        <v>189783</v>
      </c>
      <c r="K34" s="2">
        <v>245675</v>
      </c>
    </row>
    <row r="35" spans="1:11" ht="15">
      <c r="A35" s="28" t="s">
        <v>44</v>
      </c>
      <c r="B35" s="2">
        <v>31038</v>
      </c>
      <c r="C35" s="2">
        <v>27592</v>
      </c>
      <c r="D35" s="2">
        <v>30947</v>
      </c>
      <c r="E35" s="2">
        <v>43506</v>
      </c>
      <c r="F35" s="2">
        <v>37402</v>
      </c>
      <c r="G35" s="2">
        <v>57592</v>
      </c>
      <c r="H35" s="2">
        <v>51462</v>
      </c>
      <c r="I35" s="2">
        <v>50314</v>
      </c>
      <c r="J35" s="2">
        <v>93979</v>
      </c>
      <c r="K35" s="2">
        <v>123300</v>
      </c>
    </row>
    <row r="36" spans="1:11" ht="15">
      <c r="A36" s="28" t="s">
        <v>45</v>
      </c>
      <c r="B36" s="2">
        <v>308977</v>
      </c>
      <c r="C36" s="2">
        <v>302781</v>
      </c>
      <c r="D36" s="2">
        <v>164100</v>
      </c>
      <c r="E36" s="2">
        <v>215684</v>
      </c>
      <c r="F36" s="2">
        <v>188548</v>
      </c>
      <c r="G36" s="2">
        <v>230875</v>
      </c>
      <c r="H36" s="2">
        <v>368033</v>
      </c>
      <c r="I36" s="2">
        <v>531103</v>
      </c>
      <c r="J36" s="2">
        <v>519561</v>
      </c>
      <c r="K36" s="2">
        <v>508984</v>
      </c>
    </row>
    <row r="37" spans="1:11" ht="15">
      <c r="A37" s="28" t="s">
        <v>46</v>
      </c>
      <c r="B37" s="2">
        <v>0</v>
      </c>
      <c r="C37" s="2">
        <v>0</v>
      </c>
      <c r="D37" s="2">
        <v>0</v>
      </c>
      <c r="E37" s="2">
        <v>0</v>
      </c>
      <c r="F37" s="2">
        <v>167</v>
      </c>
      <c r="G37" s="2">
        <v>4</v>
      </c>
      <c r="H37" s="2">
        <v>187</v>
      </c>
      <c r="I37" s="2" t="s">
        <v>78</v>
      </c>
      <c r="J37" s="2" t="s">
        <v>78</v>
      </c>
      <c r="K37" s="2">
        <v>1</v>
      </c>
    </row>
    <row r="38" spans="1:11" ht="15">
      <c r="A38" s="28" t="s">
        <v>37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2258</v>
      </c>
      <c r="I38" s="2" t="s">
        <v>78</v>
      </c>
      <c r="J38" s="2">
        <v>7002</v>
      </c>
      <c r="K38" s="2">
        <v>3438</v>
      </c>
    </row>
    <row r="39" spans="1:11" ht="15">
      <c r="A39" s="28" t="s">
        <v>47</v>
      </c>
      <c r="B39" s="2">
        <v>0</v>
      </c>
      <c r="C39" s="2">
        <v>14827</v>
      </c>
      <c r="D39" s="2">
        <v>22415</v>
      </c>
      <c r="E39" s="2">
        <v>13428</v>
      </c>
      <c r="F39" s="2">
        <v>25690</v>
      </c>
      <c r="G39" s="2">
        <v>24352</v>
      </c>
      <c r="H39" s="2">
        <v>23693</v>
      </c>
      <c r="I39" s="2">
        <v>16009</v>
      </c>
      <c r="J39" s="2">
        <v>16054</v>
      </c>
      <c r="K39" s="2">
        <v>28133</v>
      </c>
    </row>
    <row r="40" spans="1:11" ht="15">
      <c r="A40" s="28" t="s">
        <v>86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 t="s">
        <v>78</v>
      </c>
      <c r="K40" s="2" t="s">
        <v>78</v>
      </c>
    </row>
    <row r="41" spans="1:11" ht="15">
      <c r="A41" s="28" t="s">
        <v>48</v>
      </c>
      <c r="B41" s="2">
        <v>0</v>
      </c>
      <c r="C41" s="2">
        <v>0</v>
      </c>
      <c r="D41" s="2">
        <v>0</v>
      </c>
      <c r="E41" s="2">
        <v>55</v>
      </c>
      <c r="F41" s="2">
        <v>0</v>
      </c>
      <c r="G41" s="2">
        <v>100</v>
      </c>
      <c r="H41" s="2">
        <v>0</v>
      </c>
      <c r="I41" s="2" t="s">
        <v>78</v>
      </c>
      <c r="J41" s="2">
        <v>851</v>
      </c>
      <c r="K41" s="2">
        <v>0</v>
      </c>
    </row>
    <row r="42" spans="1:11" ht="15">
      <c r="A42" s="30" t="s">
        <v>49</v>
      </c>
      <c r="B42" s="13">
        <f t="shared" ref="B42:F42" si="6">SUM(B34:B41)</f>
        <v>480457</v>
      </c>
      <c r="C42" s="13">
        <f t="shared" si="6"/>
        <v>463012</v>
      </c>
      <c r="D42" s="13">
        <f t="shared" si="6"/>
        <v>275811</v>
      </c>
      <c r="E42" s="13">
        <f t="shared" si="6"/>
        <v>315859</v>
      </c>
      <c r="F42" s="13">
        <f t="shared" si="6"/>
        <v>367709</v>
      </c>
      <c r="G42" s="13">
        <f t="shared" ref="G42:H42" si="7">SUM(G34:G41)</f>
        <v>464123</v>
      </c>
      <c r="H42" s="13">
        <f t="shared" si="7"/>
        <v>543681</v>
      </c>
      <c r="I42" s="13">
        <f t="shared" ref="I42" si="8">SUM(I34:I41)</f>
        <v>726915</v>
      </c>
      <c r="J42" s="13">
        <f>SUM(J34:J41)</f>
        <v>827230</v>
      </c>
      <c r="K42" s="13">
        <f>SUM(K34:K41)</f>
        <v>909531</v>
      </c>
    </row>
    <row r="43" spans="1:11" ht="15">
      <c r="A43" s="28"/>
      <c r="B43" s="8"/>
      <c r="C43" s="8"/>
      <c r="D43" s="8"/>
      <c r="E43" s="8"/>
      <c r="F43" s="8"/>
      <c r="G43" s="8"/>
      <c r="H43" s="8"/>
    </row>
    <row r="44" spans="1:11" s="4" customFormat="1" ht="15">
      <c r="A44" s="29" t="s">
        <v>50</v>
      </c>
      <c r="B44" s="4">
        <f t="shared" ref="B44:F44" si="9">B31-B42</f>
        <v>178510</v>
      </c>
      <c r="C44" s="4">
        <f t="shared" si="9"/>
        <v>261101</v>
      </c>
      <c r="D44" s="4">
        <f t="shared" si="9"/>
        <v>333629</v>
      </c>
      <c r="E44" s="4">
        <f t="shared" si="9"/>
        <v>385792</v>
      </c>
      <c r="F44" s="4">
        <f t="shared" si="9"/>
        <v>371446</v>
      </c>
      <c r="G44" s="4">
        <f t="shared" ref="G44:I44" si="10">G31-G42</f>
        <v>399561</v>
      </c>
      <c r="H44" s="4">
        <f t="shared" si="10"/>
        <v>429833</v>
      </c>
      <c r="I44" s="4">
        <f t="shared" si="10"/>
        <v>484729</v>
      </c>
      <c r="J44" s="4">
        <f>J31-J42</f>
        <v>307836</v>
      </c>
      <c r="K44" s="4">
        <f>K31-K42</f>
        <v>314058</v>
      </c>
    </row>
    <row r="45" spans="1:11" s="4" customFormat="1" ht="15">
      <c r="A45" s="29" t="s">
        <v>51</v>
      </c>
      <c r="B45" s="4">
        <f t="shared" ref="B45:F45" si="11">B17+B31-B42</f>
        <v>616902</v>
      </c>
      <c r="C45" s="4">
        <f t="shared" si="11"/>
        <v>688744</v>
      </c>
      <c r="D45" s="4">
        <f t="shared" si="11"/>
        <v>770283</v>
      </c>
      <c r="E45" s="4">
        <f t="shared" si="11"/>
        <v>833328</v>
      </c>
      <c r="F45" s="4">
        <f t="shared" si="11"/>
        <v>947085</v>
      </c>
      <c r="G45" s="4">
        <f t="shared" ref="G45:I45" si="12">G17+G31-G42</f>
        <v>1025932</v>
      </c>
      <c r="H45" s="4">
        <f t="shared" si="12"/>
        <v>1056166</v>
      </c>
      <c r="I45" s="4">
        <f t="shared" si="12"/>
        <v>1203520</v>
      </c>
      <c r="J45" s="4">
        <f>J17+J31-J42</f>
        <v>1135186</v>
      </c>
      <c r="K45" s="4">
        <f>K17+K31-K42</f>
        <v>1218217</v>
      </c>
    </row>
    <row r="46" spans="1:11" s="4" customFormat="1" ht="15">
      <c r="A46" s="29"/>
      <c r="I46" s="2"/>
      <c r="J46" s="2"/>
      <c r="K46" s="2"/>
    </row>
    <row r="47" spans="1:11" s="4" customFormat="1" ht="15">
      <c r="A47" s="29" t="s">
        <v>52</v>
      </c>
      <c r="I47" s="2"/>
      <c r="J47" s="2"/>
      <c r="K47" s="2"/>
    </row>
    <row r="48" spans="1:11" ht="15">
      <c r="A48" s="28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50000</v>
      </c>
      <c r="G48" s="2">
        <v>50000</v>
      </c>
      <c r="H48" s="2">
        <v>0</v>
      </c>
      <c r="I48" s="2">
        <v>100800</v>
      </c>
      <c r="J48" s="2">
        <v>75600</v>
      </c>
      <c r="K48" s="2">
        <v>50400</v>
      </c>
    </row>
    <row r="49" spans="1:11" ht="15">
      <c r="A49" s="28" t="s">
        <v>54</v>
      </c>
      <c r="B49" s="2">
        <v>0</v>
      </c>
      <c r="C49" s="2">
        <v>3774</v>
      </c>
      <c r="D49" s="2">
        <v>8420</v>
      </c>
      <c r="E49" s="2">
        <v>10449</v>
      </c>
      <c r="F49" s="2">
        <v>7110</v>
      </c>
      <c r="G49" s="2">
        <v>14270</v>
      </c>
      <c r="H49" s="2">
        <v>12188</v>
      </c>
      <c r="I49" s="2">
        <v>16284</v>
      </c>
      <c r="J49" s="2">
        <v>9390</v>
      </c>
      <c r="K49" s="2">
        <v>14308</v>
      </c>
    </row>
    <row r="50" spans="1:11" ht="15">
      <c r="A50" s="30" t="s">
        <v>55</v>
      </c>
      <c r="B50" s="13">
        <f t="shared" ref="B50:F50" si="13">SUM(B48:B49)</f>
        <v>0</v>
      </c>
      <c r="C50" s="13">
        <f t="shared" si="13"/>
        <v>3774</v>
      </c>
      <c r="D50" s="13">
        <f t="shared" si="13"/>
        <v>8420</v>
      </c>
      <c r="E50" s="13">
        <f t="shared" si="13"/>
        <v>10449</v>
      </c>
      <c r="F50" s="13">
        <f t="shared" si="13"/>
        <v>57110</v>
      </c>
      <c r="G50" s="13">
        <f t="shared" ref="G50:H50" si="14">SUM(G48:G49)</f>
        <v>64270</v>
      </c>
      <c r="H50" s="13">
        <f t="shared" si="14"/>
        <v>12188</v>
      </c>
      <c r="I50" s="13">
        <f>SUM(I48:I49)</f>
        <v>117084</v>
      </c>
      <c r="J50" s="13">
        <f t="shared" ref="J50:K50" si="15">SUM(J48:J49)</f>
        <v>84990</v>
      </c>
      <c r="K50" s="13">
        <f t="shared" si="15"/>
        <v>64708</v>
      </c>
    </row>
    <row r="51" spans="1:11" ht="15">
      <c r="A51" s="30"/>
      <c r="B51" s="8"/>
      <c r="C51" s="8"/>
      <c r="D51" s="8"/>
      <c r="E51" s="8"/>
      <c r="F51" s="8"/>
      <c r="G51" s="8"/>
      <c r="H51" s="8"/>
    </row>
    <row r="52" spans="1:11" s="4" customFormat="1" ht="15.6" thickBot="1">
      <c r="A52" s="31" t="s">
        <v>56</v>
      </c>
      <c r="B52" s="14">
        <f t="shared" ref="B52:F52" si="16">B45-B50</f>
        <v>616902</v>
      </c>
      <c r="C52" s="14">
        <f t="shared" si="16"/>
        <v>684970</v>
      </c>
      <c r="D52" s="14">
        <f t="shared" si="16"/>
        <v>761863</v>
      </c>
      <c r="E52" s="14">
        <f t="shared" si="16"/>
        <v>822879</v>
      </c>
      <c r="F52" s="14">
        <f t="shared" si="16"/>
        <v>889975</v>
      </c>
      <c r="G52" s="14">
        <f t="shared" ref="G52:H52" si="17">G45-G50</f>
        <v>961662</v>
      </c>
      <c r="H52" s="14">
        <f t="shared" si="17"/>
        <v>1043978</v>
      </c>
      <c r="I52" s="14">
        <f>I45-I50</f>
        <v>1086436</v>
      </c>
      <c r="J52" s="14">
        <f t="shared" ref="J52:K52" si="18">J45-J50</f>
        <v>1050196</v>
      </c>
      <c r="K52" s="14">
        <f t="shared" si="18"/>
        <v>1153509</v>
      </c>
    </row>
    <row r="53" spans="1:11" ht="15">
      <c r="A53" s="28"/>
    </row>
    <row r="54" spans="1:11" s="4" customFormat="1" ht="15">
      <c r="A54" s="29" t="s">
        <v>57</v>
      </c>
      <c r="I54" s="2"/>
      <c r="J54" s="2"/>
      <c r="K54" s="2"/>
    </row>
    <row r="55" spans="1:11" ht="15">
      <c r="A55" s="28" t="s">
        <v>58</v>
      </c>
    </row>
    <row r="56" spans="1:11" ht="15">
      <c r="A56" s="30" t="s">
        <v>59</v>
      </c>
      <c r="B56" s="2">
        <v>6272</v>
      </c>
      <c r="C56" s="2">
        <v>6272</v>
      </c>
      <c r="D56" s="2">
        <v>6272</v>
      </c>
      <c r="E56" s="2">
        <v>6301</v>
      </c>
      <c r="F56" s="2">
        <v>6345</v>
      </c>
      <c r="G56" s="2">
        <v>6345</v>
      </c>
      <c r="H56" s="2">
        <v>6329</v>
      </c>
      <c r="I56" s="2">
        <v>6329</v>
      </c>
      <c r="J56" s="2">
        <v>6329</v>
      </c>
      <c r="K56" s="2">
        <v>6329</v>
      </c>
    </row>
    <row r="57" spans="1:11" ht="15">
      <c r="A57" s="30" t="s">
        <v>87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-19508</v>
      </c>
      <c r="K57" s="2">
        <v>-19508</v>
      </c>
    </row>
    <row r="58" spans="1:11" ht="15">
      <c r="A58" s="30" t="s">
        <v>60</v>
      </c>
      <c r="B58" s="2">
        <v>610630</v>
      </c>
      <c r="C58" s="2">
        <v>652210</v>
      </c>
      <c r="D58" s="2">
        <v>720265</v>
      </c>
      <c r="E58" s="2">
        <v>781041</v>
      </c>
      <c r="F58" s="2">
        <v>846388</v>
      </c>
      <c r="G58" s="2">
        <v>917947</v>
      </c>
      <c r="H58" s="2">
        <v>995445</v>
      </c>
      <c r="I58" s="2">
        <v>1033260</v>
      </c>
      <c r="J58" s="2">
        <v>1020409</v>
      </c>
      <c r="K58" s="2">
        <v>1092965</v>
      </c>
    </row>
    <row r="59" spans="1:11" ht="15">
      <c r="A59" s="30" t="s">
        <v>61</v>
      </c>
      <c r="B59" s="5">
        <v>0</v>
      </c>
      <c r="C59" s="5">
        <v>26488</v>
      </c>
      <c r="D59" s="5">
        <v>35326</v>
      </c>
      <c r="E59" s="5">
        <v>35537</v>
      </c>
      <c r="F59" s="5">
        <v>37242</v>
      </c>
      <c r="G59" s="5">
        <v>37370</v>
      </c>
      <c r="H59" s="5">
        <v>42204</v>
      </c>
      <c r="I59" s="2">
        <v>28162</v>
      </c>
      <c r="J59" s="2">
        <v>10527</v>
      </c>
      <c r="K59" s="2">
        <v>33103</v>
      </c>
    </row>
    <row r="60" spans="1:11" ht="15">
      <c r="A60" s="30"/>
      <c r="B60" s="13">
        <f>SUM(B56:B59)</f>
        <v>616902</v>
      </c>
      <c r="C60" s="13">
        <f t="shared" ref="C60:H60" si="19">SUM(C56:C59)</f>
        <v>684970</v>
      </c>
      <c r="D60" s="13">
        <f t="shared" si="19"/>
        <v>761863</v>
      </c>
      <c r="E60" s="13">
        <f t="shared" si="19"/>
        <v>822879</v>
      </c>
      <c r="F60" s="13">
        <f t="shared" si="19"/>
        <v>889975</v>
      </c>
      <c r="G60" s="13">
        <f t="shared" si="19"/>
        <v>961662</v>
      </c>
      <c r="H60" s="13">
        <f t="shared" si="19"/>
        <v>1043978</v>
      </c>
      <c r="I60" s="13">
        <f t="shared" ref="I60" si="20">SUM(I56:I59)</f>
        <v>1067751</v>
      </c>
      <c r="J60" s="13">
        <f>SUM(J56:J59)</f>
        <v>1017757</v>
      </c>
      <c r="K60" s="13">
        <f>SUM(K56:K59)</f>
        <v>1112889</v>
      </c>
    </row>
    <row r="61" spans="1:11" ht="15">
      <c r="A61" s="30" t="s">
        <v>80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18685</v>
      </c>
      <c r="J61" s="2">
        <v>32439</v>
      </c>
      <c r="K61" s="2">
        <v>40620</v>
      </c>
    </row>
    <row r="62" spans="1:11" s="4" customFormat="1" ht="15.6" thickBot="1">
      <c r="A62" s="32" t="s">
        <v>62</v>
      </c>
      <c r="B62" s="15">
        <f>SUM(B60:B61)</f>
        <v>616902</v>
      </c>
      <c r="C62" s="15">
        <f t="shared" ref="C62:H62" si="21">SUM(C60:C61)</f>
        <v>684970</v>
      </c>
      <c r="D62" s="15">
        <f t="shared" si="21"/>
        <v>761863</v>
      </c>
      <c r="E62" s="15">
        <f t="shared" si="21"/>
        <v>822879</v>
      </c>
      <c r="F62" s="15">
        <f t="shared" si="21"/>
        <v>889975</v>
      </c>
      <c r="G62" s="15">
        <f t="shared" si="21"/>
        <v>961662</v>
      </c>
      <c r="H62" s="15">
        <f t="shared" si="21"/>
        <v>1043978</v>
      </c>
      <c r="I62" s="15">
        <f t="shared" ref="I62:K62" si="22">SUM(I60:I61)</f>
        <v>1086436</v>
      </c>
      <c r="J62" s="15">
        <f t="shared" si="22"/>
        <v>1050196</v>
      </c>
      <c r="K62" s="15">
        <f t="shared" si="22"/>
        <v>1153509</v>
      </c>
    </row>
    <row r="63" spans="1:11" ht="15"/>
  </sheetData>
  <phoneticPr fontId="8" type="noConversion"/>
  <printOptions horizontalCentered="1"/>
  <pageMargins left="0.7" right="0.7" top="0.75" bottom="0.75" header="0.3" footer="0.3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showGridLines="0" topLeftCell="E1" zoomScale="80" zoomScaleNormal="80" workbookViewId="0">
      <selection activeCell="M8" sqref="M8"/>
    </sheetView>
  </sheetViews>
  <sheetFormatPr defaultColWidth="12.88671875" defaultRowHeight="18" customHeight="1"/>
  <cols>
    <col min="1" max="1" width="47.5546875" style="1" customWidth="1"/>
    <col min="2" max="16384" width="12.88671875" style="2"/>
  </cols>
  <sheetData>
    <row r="1" spans="1:11" ht="18" customHeight="1">
      <c r="A1" s="22" t="s">
        <v>71</v>
      </c>
    </row>
    <row r="2" spans="1:11" ht="18" customHeight="1">
      <c r="A2" s="23" t="s">
        <v>74</v>
      </c>
    </row>
    <row r="3" spans="1:11" ht="18" customHeight="1" thickBot="1">
      <c r="A3" s="12"/>
    </row>
    <row r="4" spans="1:11" ht="15">
      <c r="A4" s="25"/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76</v>
      </c>
      <c r="H4" s="17" t="s">
        <v>77</v>
      </c>
      <c r="I4" s="17" t="s">
        <v>79</v>
      </c>
      <c r="J4" s="17" t="s">
        <v>81</v>
      </c>
      <c r="K4" s="17" t="s">
        <v>82</v>
      </c>
    </row>
    <row r="5" spans="1:11" ht="15">
      <c r="A5" s="26"/>
      <c r="B5" s="3" t="s">
        <v>70</v>
      </c>
      <c r="C5" s="3" t="s">
        <v>70</v>
      </c>
      <c r="D5" s="3" t="s">
        <v>70</v>
      </c>
      <c r="E5" s="3" t="s">
        <v>70</v>
      </c>
      <c r="F5" s="3" t="s">
        <v>70</v>
      </c>
      <c r="G5" s="3" t="s">
        <v>70</v>
      </c>
      <c r="H5" s="3" t="s">
        <v>70</v>
      </c>
      <c r="I5" s="3" t="s">
        <v>70</v>
      </c>
      <c r="J5" s="3" t="s">
        <v>70</v>
      </c>
      <c r="K5" s="3" t="s">
        <v>70</v>
      </c>
    </row>
    <row r="6" spans="1:11" ht="15">
      <c r="A6" s="27"/>
      <c r="B6" s="18" t="s">
        <v>5</v>
      </c>
      <c r="C6" s="18" t="s">
        <v>5</v>
      </c>
      <c r="D6" s="18" t="s">
        <v>5</v>
      </c>
      <c r="E6" s="18" t="s">
        <v>5</v>
      </c>
      <c r="F6" s="18" t="s">
        <v>5</v>
      </c>
      <c r="G6" s="18" t="s">
        <v>5</v>
      </c>
      <c r="H6" s="18" t="s">
        <v>5</v>
      </c>
      <c r="I6" s="18" t="s">
        <v>5</v>
      </c>
      <c r="J6" s="18" t="s">
        <v>5</v>
      </c>
      <c r="K6" s="18" t="s">
        <v>5</v>
      </c>
    </row>
    <row r="7" spans="1:11" ht="18" customHeight="1">
      <c r="A7" s="28" t="s">
        <v>63</v>
      </c>
      <c r="B7" s="2">
        <v>131084</v>
      </c>
      <c r="C7" s="2">
        <v>190041</v>
      </c>
      <c r="D7" s="2">
        <v>149235</v>
      </c>
      <c r="E7" s="2">
        <v>54624</v>
      </c>
      <c r="F7" s="2">
        <v>274021</v>
      </c>
      <c r="G7" s="2">
        <v>132257</v>
      </c>
      <c r="H7" s="2">
        <v>62502</v>
      </c>
      <c r="I7" s="2">
        <v>-3769</v>
      </c>
      <c r="J7" s="2">
        <v>133698</v>
      </c>
      <c r="K7" s="2">
        <v>276644</v>
      </c>
    </row>
    <row r="8" spans="1:11" ht="18" customHeight="1">
      <c r="A8" s="28" t="s">
        <v>64</v>
      </c>
      <c r="B8" s="2">
        <v>-25591</v>
      </c>
      <c r="C8" s="2">
        <v>-39968</v>
      </c>
      <c r="D8" s="2">
        <v>-28532</v>
      </c>
      <c r="E8" s="2">
        <v>-58612</v>
      </c>
      <c r="F8" s="2">
        <v>-213740</v>
      </c>
      <c r="G8" s="2">
        <v>-105353</v>
      </c>
      <c r="H8" s="2">
        <v>-63359</v>
      </c>
      <c r="I8" s="2">
        <v>-155354</v>
      </c>
      <c r="J8" s="2">
        <v>-152602</v>
      </c>
      <c r="K8" s="2">
        <v>-153170</v>
      </c>
    </row>
    <row r="9" spans="1:11" ht="18" customHeight="1">
      <c r="A9" s="28" t="s">
        <v>65</v>
      </c>
      <c r="B9" s="2">
        <v>-107613</v>
      </c>
      <c r="C9" s="2">
        <v>-21767</v>
      </c>
      <c r="D9" s="2">
        <v>-179889</v>
      </c>
      <c r="E9" s="2">
        <v>3927</v>
      </c>
      <c r="F9" s="2">
        <v>-22431</v>
      </c>
      <c r="G9" s="2">
        <v>-9872</v>
      </c>
      <c r="H9" s="2">
        <v>21171</v>
      </c>
      <c r="I9" s="2">
        <v>201666</v>
      </c>
      <c r="J9" s="2">
        <v>-87392</v>
      </c>
      <c r="K9" s="2">
        <v>-55557</v>
      </c>
    </row>
    <row r="10" spans="1:11" ht="18" customHeight="1">
      <c r="A10" s="28" t="s">
        <v>66</v>
      </c>
      <c r="B10" s="2">
        <f t="shared" ref="B10:F10" si="0">SUM(B7:B9)</f>
        <v>-2120</v>
      </c>
      <c r="C10" s="2">
        <f t="shared" si="0"/>
        <v>128306</v>
      </c>
      <c r="D10" s="2">
        <f t="shared" si="0"/>
        <v>-59186</v>
      </c>
      <c r="E10" s="2">
        <f t="shared" si="0"/>
        <v>-61</v>
      </c>
      <c r="F10" s="2">
        <f t="shared" si="0"/>
        <v>37850</v>
      </c>
      <c r="G10" s="2">
        <f t="shared" ref="G10:H10" si="1">SUM(G7:G9)</f>
        <v>17032</v>
      </c>
      <c r="H10" s="2">
        <f t="shared" si="1"/>
        <v>20314</v>
      </c>
      <c r="I10" s="2">
        <f t="shared" ref="I10" si="2">SUM(I7:I9)</f>
        <v>42543</v>
      </c>
      <c r="J10" s="2">
        <f>SUM(J7:J9)</f>
        <v>-106296</v>
      </c>
      <c r="K10" s="2">
        <f>SUM(K7:K9)</f>
        <v>67917</v>
      </c>
    </row>
    <row r="11" spans="1:11" ht="18" customHeight="1">
      <c r="A11" s="28" t="s">
        <v>67</v>
      </c>
      <c r="B11" s="2">
        <v>97549</v>
      </c>
      <c r="C11" s="2">
        <v>95517</v>
      </c>
      <c r="D11" s="2">
        <v>223464</v>
      </c>
      <c r="E11" s="2">
        <v>163502</v>
      </c>
      <c r="F11" s="2">
        <v>163643</v>
      </c>
      <c r="G11" s="2">
        <v>201698</v>
      </c>
      <c r="H11" s="2">
        <v>217185</v>
      </c>
      <c r="I11" s="2">
        <v>237214</v>
      </c>
      <c r="J11" s="2">
        <v>279511</v>
      </c>
      <c r="K11" s="2">
        <v>173824</v>
      </c>
    </row>
    <row r="12" spans="1:11" ht="18" customHeight="1">
      <c r="A12" s="28" t="s">
        <v>68</v>
      </c>
      <c r="B12" s="2">
        <v>88</v>
      </c>
      <c r="C12" s="2">
        <v>-359</v>
      </c>
      <c r="D12" s="2">
        <v>-776</v>
      </c>
      <c r="E12" s="2">
        <v>202</v>
      </c>
      <c r="F12" s="2">
        <v>205</v>
      </c>
      <c r="G12" s="2">
        <v>-1545</v>
      </c>
      <c r="H12" s="2">
        <v>-285</v>
      </c>
      <c r="I12" s="2">
        <v>-246</v>
      </c>
      <c r="J12" s="2">
        <v>609</v>
      </c>
      <c r="K12" s="2">
        <v>85</v>
      </c>
    </row>
    <row r="13" spans="1:11" ht="18" customHeight="1" thickBot="1">
      <c r="A13" s="33" t="s">
        <v>69</v>
      </c>
      <c r="B13" s="11">
        <f t="shared" ref="B13:F13" si="3">SUM(B10:B12)</f>
        <v>95517</v>
      </c>
      <c r="C13" s="11">
        <f t="shared" si="3"/>
        <v>223464</v>
      </c>
      <c r="D13" s="11">
        <f t="shared" si="3"/>
        <v>163502</v>
      </c>
      <c r="E13" s="11">
        <f t="shared" si="3"/>
        <v>163643</v>
      </c>
      <c r="F13" s="11">
        <f t="shared" si="3"/>
        <v>201698</v>
      </c>
      <c r="G13" s="11">
        <f t="shared" ref="G13:H13" si="4">SUM(G10:G12)</f>
        <v>217185</v>
      </c>
      <c r="H13" s="11">
        <f t="shared" si="4"/>
        <v>237214</v>
      </c>
      <c r="I13" s="11">
        <f t="shared" ref="I13:K13" si="5">SUM(I10:I12)</f>
        <v>279511</v>
      </c>
      <c r="J13" s="11">
        <f t="shared" si="5"/>
        <v>173824</v>
      </c>
      <c r="K13" s="11">
        <f t="shared" si="5"/>
        <v>241826</v>
      </c>
    </row>
  </sheetData>
  <phoneticPr fontId="8" type="noConversion"/>
  <printOptions horizontalCentered="1"/>
  <pageMargins left="0.7" right="0.7" top="0.75" bottom="0.75" header="0.3" footer="0.3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PL</vt:lpstr>
      <vt:lpstr>BS</vt:lpstr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Elsa Choi</cp:lastModifiedBy>
  <cp:lastPrinted>2014-11-03T03:11:02Z</cp:lastPrinted>
  <dcterms:created xsi:type="dcterms:W3CDTF">2014-11-03T01:12:22Z</dcterms:created>
  <dcterms:modified xsi:type="dcterms:W3CDTF">2019-04-26T07:11:06Z</dcterms:modified>
</cp:coreProperties>
</file>